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 windowWidth="18960" windowHeight="11325" tabRatio="881" activeTab="3"/>
  </bookViews>
  <sheets>
    <sheet name="Annexure-III 1 to 3" sheetId="3" r:id="rId1"/>
    <sheet name="Annexure-IV" sheetId="5" r:id="rId2"/>
    <sheet name="Annexure-XIX (TLDP-III)" sheetId="7" r:id="rId3"/>
    <sheet name="2012-13 vs 2013-14 " sheetId="8" r:id="rId4"/>
    <sheet name="2013-14 vs 2014-15 " sheetId="9" r:id="rId5"/>
    <sheet name="2014-15 vs 2015-16" sheetId="10" r:id="rId6"/>
    <sheet name="2015-16 vs 2016-17" sheetId="11" r:id="rId7"/>
  </sheets>
  <definedNames>
    <definedName name="_xlnm.Print_Area" localSheetId="3">'2012-13 vs 2013-14 '!$A$1:$D$48</definedName>
    <definedName name="_xlnm.Print_Area" localSheetId="4">'2013-14 vs 2014-15 '!$A$1:$F$48</definedName>
    <definedName name="_xlnm.Print_Area" localSheetId="5">'2014-15 vs 2015-16'!$A$1:$F$48</definedName>
    <definedName name="_xlnm.Print_Area" localSheetId="6">'2015-16 vs 2016-17'!$A$1:$F$48</definedName>
    <definedName name="_xlnm.Print_Area" localSheetId="1">'Annexure-IV'!$A$1:$G$35</definedName>
    <definedName name="_xlnm.Print_Area" localSheetId="2">'Annexure-XIX (TLDP-III)'!$A$1:$O$67</definedName>
    <definedName name="_xlnm.Print_Titles" localSheetId="3">'2012-13 vs 2013-14 '!$8:$8</definedName>
    <definedName name="_xlnm.Print_Titles" localSheetId="4">'2013-14 vs 2014-15 '!$8:$8</definedName>
    <definedName name="_xlnm.Print_Titles" localSheetId="5">'2014-15 vs 2015-16'!$8:$8</definedName>
    <definedName name="_xlnm.Print_Titles" localSheetId="6">'2015-16 vs 2016-17'!$8:$8</definedName>
  </definedNames>
  <calcPr calcId="125725"/>
</workbook>
</file>

<file path=xl/calcChain.xml><?xml version="1.0" encoding="utf-8"?>
<calcChain xmlns="http://schemas.openxmlformats.org/spreadsheetml/2006/main">
  <c r="E46" i="11"/>
  <c r="E44"/>
  <c r="E42"/>
  <c r="D38"/>
  <c r="E38" s="1"/>
  <c r="C38"/>
  <c r="E37"/>
  <c r="E34"/>
  <c r="E33"/>
  <c r="E32"/>
  <c r="D30"/>
  <c r="E30" s="1"/>
  <c r="C30"/>
  <c r="E28"/>
  <c r="E26"/>
  <c r="E25"/>
  <c r="E24"/>
  <c r="E23"/>
  <c r="E22"/>
  <c r="E19"/>
  <c r="E18"/>
  <c r="D16"/>
  <c r="D45" s="1"/>
  <c r="D47" s="1"/>
  <c r="C16"/>
  <c r="C45" s="1"/>
  <c r="C47" s="1"/>
  <c r="E15"/>
  <c r="E14"/>
  <c r="E11"/>
  <c r="E46" i="10"/>
  <c r="E44"/>
  <c r="E42"/>
  <c r="E39"/>
  <c r="D38"/>
  <c r="E38" s="1"/>
  <c r="C38"/>
  <c r="E37"/>
  <c r="E34"/>
  <c r="E33"/>
  <c r="E32"/>
  <c r="D30"/>
  <c r="E30" s="1"/>
  <c r="C30"/>
  <c r="E28"/>
  <c r="E26"/>
  <c r="E25"/>
  <c r="E24"/>
  <c r="E23"/>
  <c r="E22"/>
  <c r="E19"/>
  <c r="E18"/>
  <c r="D16"/>
  <c r="D45" s="1"/>
  <c r="D47" s="1"/>
  <c r="C16"/>
  <c r="C45" s="1"/>
  <c r="C47" s="1"/>
  <c r="E15"/>
  <c r="E14"/>
  <c r="E11"/>
  <c r="E46" i="9"/>
  <c r="E44"/>
  <c r="E42"/>
  <c r="D38"/>
  <c r="E38" s="1"/>
  <c r="C38"/>
  <c r="E37"/>
  <c r="E34"/>
  <c r="E33"/>
  <c r="E32"/>
  <c r="D30"/>
  <c r="E30" s="1"/>
  <c r="C30"/>
  <c r="E28"/>
  <c r="E26"/>
  <c r="E25"/>
  <c r="E24"/>
  <c r="E23"/>
  <c r="E22"/>
  <c r="E19"/>
  <c r="E18"/>
  <c r="D16"/>
  <c r="D45" s="1"/>
  <c r="D47" s="1"/>
  <c r="C16"/>
  <c r="C45" s="1"/>
  <c r="C47" s="1"/>
  <c r="E15"/>
  <c r="E14"/>
  <c r="E11"/>
  <c r="D38" i="8"/>
  <c r="C38"/>
  <c r="D30"/>
  <c r="C30"/>
  <c r="D16"/>
  <c r="D45" s="1"/>
  <c r="D47" s="1"/>
  <c r="C16"/>
  <c r="C45" s="1"/>
  <c r="C47" s="1"/>
  <c r="L52" i="7" l="1"/>
  <c r="L53"/>
  <c r="L51"/>
  <c r="D65" i="3"/>
  <c r="D66"/>
  <c r="D67"/>
  <c r="D68"/>
  <c r="D69"/>
  <c r="D70"/>
  <c r="D71"/>
  <c r="D72"/>
  <c r="D73"/>
  <c r="D74"/>
  <c r="D75"/>
  <c r="D64"/>
  <c r="I7" i="5"/>
  <c r="I8"/>
  <c r="I9"/>
  <c r="I10"/>
  <c r="I11"/>
  <c r="I12"/>
  <c r="I13"/>
  <c r="I14"/>
  <c r="I15"/>
  <c r="I16"/>
  <c r="I17"/>
  <c r="I6"/>
  <c r="G25" i="3"/>
  <c r="F18" i="5" l="1"/>
  <c r="E18"/>
  <c r="D18"/>
  <c r="C18" l="1"/>
  <c r="I60" i="3"/>
</calcChain>
</file>

<file path=xl/sharedStrings.xml><?xml version="1.0" encoding="utf-8"?>
<sst xmlns="http://schemas.openxmlformats.org/spreadsheetml/2006/main" count="557" uniqueCount="270">
  <si>
    <r>
      <rPr>
        <sz val="10"/>
        <rFont val="Arial"/>
        <family val="2"/>
      </rPr>
      <t>Name of Company</t>
    </r>
  </si>
  <si>
    <r>
      <rPr>
        <sz val="10"/>
        <rFont val="Arial"/>
        <family val="2"/>
      </rPr>
      <t>MW</t>
    </r>
  </si>
  <si>
    <r>
      <rPr>
        <b/>
        <sz val="10"/>
        <rFont val="Arial"/>
        <family val="2"/>
      </rPr>
      <t>Period</t>
    </r>
  </si>
  <si>
    <r>
      <rPr>
        <b/>
        <sz val="10"/>
        <rFont val="Arial"/>
        <family val="2"/>
      </rPr>
      <t>Generation :</t>
    </r>
  </si>
  <si>
    <r>
      <rPr>
        <sz val="10"/>
        <rFont val="Arial"/>
        <family val="2"/>
      </rPr>
      <t>(Days)</t>
    </r>
  </si>
  <si>
    <r>
      <rPr>
        <sz val="10"/>
        <rFont val="Arial"/>
        <family val="2"/>
      </rPr>
      <t>Cost    of    spares    actually</t>
    </r>
    <r>
      <rPr>
        <sz val="10"/>
        <rFont val="Times New Roman"/>
        <family val="1"/>
      </rPr>
      <t xml:space="preserve"> </t>
    </r>
    <r>
      <rPr>
        <sz val="10"/>
        <rFont val="Arial"/>
        <family val="2"/>
      </rPr>
      <t>consumed</t>
    </r>
  </si>
  <si>
    <r>
      <rPr>
        <sz val="10"/>
        <rFont val="Arial"/>
        <family val="2"/>
      </rPr>
      <t>Average stock of spares</t>
    </r>
  </si>
  <si>
    <r>
      <rPr>
        <sz val="10"/>
        <rFont val="Arial"/>
        <family val="2"/>
      </rPr>
      <t>(Rs. Lakhs)</t>
    </r>
  </si>
  <si>
    <r>
      <rPr>
        <sz val="10"/>
        <rFont val="Arial"/>
        <family val="2"/>
      </rPr>
      <t>Name of Station</t>
    </r>
  </si>
  <si>
    <r>
      <rPr>
        <b/>
        <u/>
        <sz val="10"/>
        <rFont val="Arial"/>
        <family val="2"/>
      </rPr>
      <t>SH 2/3</t>
    </r>
  </si>
  <si>
    <r>
      <rPr>
        <sz val="10"/>
        <rFont val="Arial"/>
        <family val="2"/>
      </rPr>
      <t xml:space="preserve">Installed Capacity and
</t>
    </r>
    <r>
      <rPr>
        <sz val="10"/>
        <rFont val="Arial"/>
        <family val="2"/>
      </rPr>
      <t>Configuration</t>
    </r>
  </si>
  <si>
    <r>
      <rPr>
        <sz val="10"/>
        <rFont val="Arial"/>
        <family val="2"/>
      </rPr>
      <t>(MW)</t>
    </r>
  </si>
  <si>
    <r>
      <rPr>
        <sz val="10"/>
        <rFont val="Arial"/>
        <family val="2"/>
      </rPr>
      <t>Station Location</t>
    </r>
  </si>
  <si>
    <r>
      <rPr>
        <sz val="10"/>
        <rFont val="Arial"/>
        <family val="2"/>
      </rPr>
      <t>Under</t>
    </r>
    <r>
      <rPr>
        <sz val="10"/>
        <rFont val="Times New Roman"/>
        <family val="1"/>
      </rPr>
      <t xml:space="preserve"> </t>
    </r>
    <r>
      <rPr>
        <sz val="10"/>
        <rFont val="Arial"/>
        <family val="2"/>
      </rPr>
      <t>ground or</t>
    </r>
    <r>
      <rPr>
        <sz val="10"/>
        <rFont val="Times New Roman"/>
        <family val="1"/>
      </rPr>
      <t xml:space="preserve"> </t>
    </r>
    <r>
      <rPr>
        <sz val="10"/>
        <rFont val="Arial"/>
        <family val="2"/>
      </rPr>
      <t>Surface</t>
    </r>
  </si>
  <si>
    <r>
      <rPr>
        <sz val="10"/>
        <rFont val="Arial"/>
        <family val="2"/>
      </rPr>
      <t>Type of Excitation System</t>
    </r>
  </si>
  <si>
    <r>
      <rPr>
        <sz val="10"/>
        <rFont val="Arial"/>
        <family val="2"/>
      </rPr>
      <t>Live Storage Capacity</t>
    </r>
  </si>
  <si>
    <r>
      <rPr>
        <sz val="10"/>
        <rFont val="Arial"/>
        <family val="2"/>
      </rPr>
      <t>Rated Head</t>
    </r>
  </si>
  <si>
    <r>
      <rPr>
        <sz val="10"/>
        <rFont val="Arial"/>
        <family val="2"/>
      </rPr>
      <t>Metres</t>
    </r>
  </si>
  <si>
    <r>
      <rPr>
        <sz val="10"/>
        <rFont val="Arial"/>
        <family val="2"/>
      </rPr>
      <t xml:space="preserve">Head at Full Reservoir Level
</t>
    </r>
    <r>
      <rPr>
        <sz val="10"/>
        <rFont val="Arial"/>
        <family val="2"/>
      </rPr>
      <t>(FRL)</t>
    </r>
  </si>
  <si>
    <r>
      <rPr>
        <sz val="10"/>
        <rFont val="Arial"/>
        <family val="2"/>
      </rPr>
      <t xml:space="preserve">Head at Minimum Draw down
</t>
    </r>
    <r>
      <rPr>
        <sz val="10"/>
        <rFont val="Arial"/>
        <family val="2"/>
      </rPr>
      <t>Level (MDDL)</t>
    </r>
  </si>
  <si>
    <r>
      <rPr>
        <sz val="10"/>
        <rFont val="Arial"/>
        <family val="2"/>
      </rPr>
      <t>MW Capability at FRL</t>
    </r>
  </si>
  <si>
    <r>
      <rPr>
        <sz val="10"/>
        <rFont val="Arial"/>
        <family val="2"/>
      </rPr>
      <t>MW Capability at MDDL</t>
    </r>
  </si>
  <si>
    <r>
      <rPr>
        <b/>
        <sz val="10"/>
        <rFont val="Arial"/>
        <family val="2"/>
      </rPr>
      <t>Cost of spares :</t>
    </r>
  </si>
  <si>
    <r>
      <rPr>
        <sz val="10"/>
        <rFont val="Arial"/>
        <family val="2"/>
      </rPr>
      <t xml:space="preserve">Cost  of  spares  capitalized  in
</t>
    </r>
    <r>
      <rPr>
        <sz val="10"/>
        <rFont val="Arial"/>
        <family val="2"/>
      </rPr>
      <t>books of accounts</t>
    </r>
  </si>
  <si>
    <r>
      <rPr>
        <sz val="10"/>
        <rFont val="Arial"/>
        <family val="2"/>
      </rPr>
      <t>Cost of spares included in the</t>
    </r>
    <r>
      <rPr>
        <sz val="10"/>
        <rFont val="Times New Roman"/>
        <family val="1"/>
      </rPr>
      <t xml:space="preserve"> </t>
    </r>
    <r>
      <rPr>
        <sz val="10"/>
        <rFont val="Arial"/>
        <family val="2"/>
      </rPr>
      <t xml:space="preserve">capital cost for the purpose of
</t>
    </r>
    <r>
      <rPr>
        <sz val="10"/>
        <rFont val="Arial"/>
        <family val="2"/>
      </rPr>
      <t>tariff</t>
    </r>
  </si>
  <si>
    <r>
      <rPr>
        <sz val="10"/>
        <rFont val="Arial"/>
        <family val="2"/>
      </rPr>
      <t>(MU)</t>
    </r>
  </si>
  <si>
    <r>
      <rPr>
        <b/>
        <u/>
        <sz val="10"/>
        <rFont val="Arial"/>
        <family val="2"/>
      </rPr>
      <t>Annexure-III</t>
    </r>
  </si>
  <si>
    <r>
      <rPr>
        <sz val="10"/>
        <rFont val="Arial"/>
        <family val="2"/>
      </rPr>
      <t>Weighted Average duration of</t>
    </r>
    <r>
      <rPr>
        <sz val="10"/>
        <rFont val="Times New Roman"/>
        <family val="1"/>
      </rPr>
      <t xml:space="preserve"> </t>
    </r>
    <r>
      <rPr>
        <sz val="10"/>
        <rFont val="Arial"/>
        <family val="2"/>
      </rPr>
      <t xml:space="preserve">outages </t>
    </r>
    <r>
      <rPr>
        <b/>
        <sz val="10"/>
        <rFont val="Arial"/>
        <family val="2"/>
      </rPr>
      <t>( Unit-wise details)</t>
    </r>
  </si>
  <si>
    <r>
      <rPr>
        <sz val="10"/>
        <rFont val="Arial"/>
        <family val="2"/>
      </rPr>
      <t>Scheduled outages</t>
    </r>
  </si>
  <si>
    <r>
      <rPr>
        <sz val="10"/>
        <rFont val="Arial"/>
        <family val="2"/>
      </rPr>
      <t>Forced outages</t>
    </r>
  </si>
  <si>
    <r>
      <rPr>
        <sz val="10"/>
        <rFont val="Arial"/>
        <family val="2"/>
      </rPr>
      <t>April</t>
    </r>
  </si>
  <si>
    <r>
      <rPr>
        <sz val="10"/>
        <rFont val="Arial"/>
        <family val="2"/>
      </rPr>
      <t>1-10</t>
    </r>
  </si>
  <si>
    <r>
      <rPr>
        <sz val="10"/>
        <rFont val="Arial"/>
        <family val="2"/>
      </rPr>
      <t>October</t>
    </r>
  </si>
  <si>
    <r>
      <rPr>
        <sz val="10"/>
        <rFont val="Arial"/>
        <family val="2"/>
      </rPr>
      <t>11-20</t>
    </r>
  </si>
  <si>
    <r>
      <rPr>
        <sz val="10"/>
        <rFont val="Arial"/>
        <family val="2"/>
      </rPr>
      <t>21-30</t>
    </r>
  </si>
  <si>
    <r>
      <rPr>
        <sz val="10"/>
        <rFont val="Arial"/>
        <family val="2"/>
      </rPr>
      <t>21-31</t>
    </r>
  </si>
  <si>
    <r>
      <rPr>
        <sz val="10"/>
        <rFont val="Arial"/>
        <family val="2"/>
      </rPr>
      <t>May</t>
    </r>
  </si>
  <si>
    <r>
      <rPr>
        <sz val="10"/>
        <rFont val="Arial"/>
        <family val="2"/>
      </rPr>
      <t>November</t>
    </r>
  </si>
  <si>
    <r>
      <rPr>
        <sz val="10"/>
        <rFont val="Arial"/>
        <family val="2"/>
      </rPr>
      <t>June</t>
    </r>
  </si>
  <si>
    <r>
      <rPr>
        <sz val="10"/>
        <rFont val="Arial"/>
        <family val="2"/>
      </rPr>
      <t>December</t>
    </r>
  </si>
  <si>
    <r>
      <rPr>
        <sz val="10"/>
        <rFont val="Arial"/>
        <family val="2"/>
      </rPr>
      <t>July</t>
    </r>
  </si>
  <si>
    <r>
      <rPr>
        <sz val="10"/>
        <rFont val="Arial"/>
        <family val="2"/>
      </rPr>
      <t>January</t>
    </r>
  </si>
  <si>
    <r>
      <rPr>
        <sz val="10"/>
        <rFont val="Arial"/>
        <family val="2"/>
      </rPr>
      <t>August</t>
    </r>
  </si>
  <si>
    <r>
      <rPr>
        <sz val="10"/>
        <rFont val="Arial"/>
        <family val="2"/>
      </rPr>
      <t>February</t>
    </r>
  </si>
  <si>
    <r>
      <rPr>
        <sz val="10"/>
        <rFont val="Arial"/>
        <family val="2"/>
      </rPr>
      <t>21-28</t>
    </r>
  </si>
  <si>
    <r>
      <rPr>
        <sz val="10"/>
        <rFont val="Arial"/>
        <family val="2"/>
      </rPr>
      <t>September</t>
    </r>
  </si>
  <si>
    <r>
      <rPr>
        <sz val="10"/>
        <rFont val="Arial"/>
        <family val="2"/>
      </rPr>
      <t>March</t>
    </r>
  </si>
  <si>
    <r>
      <rPr>
        <sz val="12"/>
        <rFont val="Arial"/>
        <family val="2"/>
      </rPr>
      <t>Total</t>
    </r>
  </si>
  <si>
    <r>
      <rPr>
        <b/>
        <sz val="12"/>
        <rFont val="Arial"/>
        <family val="2"/>
      </rPr>
      <t>Annexure –IV</t>
    </r>
  </si>
  <si>
    <r>
      <rPr>
        <sz val="11"/>
        <rFont val="Calibri"/>
        <family val="2"/>
      </rPr>
      <t>April</t>
    </r>
  </si>
  <si>
    <r>
      <rPr>
        <sz val="11"/>
        <rFont val="Calibri"/>
        <family val="2"/>
      </rPr>
      <t>May</t>
    </r>
  </si>
  <si>
    <r>
      <rPr>
        <sz val="11"/>
        <rFont val="Calibri"/>
        <family val="2"/>
      </rPr>
      <t>June</t>
    </r>
  </si>
  <si>
    <r>
      <rPr>
        <sz val="11"/>
        <rFont val="Calibri"/>
        <family val="2"/>
      </rPr>
      <t>July</t>
    </r>
  </si>
  <si>
    <r>
      <rPr>
        <sz val="11"/>
        <rFont val="Calibri"/>
        <family val="2"/>
      </rPr>
      <t>August</t>
    </r>
  </si>
  <si>
    <r>
      <rPr>
        <sz val="11"/>
        <rFont val="Calibri"/>
        <family val="2"/>
      </rPr>
      <t>September</t>
    </r>
  </si>
  <si>
    <r>
      <rPr>
        <sz val="11"/>
        <rFont val="Calibri"/>
        <family val="2"/>
      </rPr>
      <t>October</t>
    </r>
  </si>
  <si>
    <r>
      <rPr>
        <sz val="11"/>
        <rFont val="Calibri"/>
        <family val="2"/>
      </rPr>
      <t>November</t>
    </r>
  </si>
  <si>
    <r>
      <rPr>
        <sz val="11"/>
        <rFont val="Calibri"/>
        <family val="2"/>
      </rPr>
      <t>December</t>
    </r>
  </si>
  <si>
    <r>
      <rPr>
        <sz val="11"/>
        <rFont val="Calibri"/>
        <family val="2"/>
      </rPr>
      <t>January</t>
    </r>
  </si>
  <si>
    <r>
      <rPr>
        <sz val="11"/>
        <rFont val="Calibri"/>
        <family val="2"/>
      </rPr>
      <t>February</t>
    </r>
  </si>
  <si>
    <r>
      <rPr>
        <sz val="11"/>
        <rFont val="Calibri"/>
        <family val="2"/>
      </rPr>
      <t>March</t>
    </r>
  </si>
  <si>
    <r>
      <rPr>
        <sz val="11"/>
        <rFont val="Calibri"/>
        <family val="2"/>
      </rPr>
      <t>Annual</t>
    </r>
  </si>
  <si>
    <t>2013-14</t>
  </si>
  <si>
    <t>2015-16</t>
  </si>
  <si>
    <t>2016-17</t>
  </si>
  <si>
    <t>Design Energy as approved by CEA (MU)</t>
  </si>
  <si>
    <t>Pro-forma for furnishing Actual annual performance/operational data for the Hydro Electric generating stations for the 5-year period from 2012-13 to 2016-17</t>
  </si>
  <si>
    <r>
      <rPr>
        <sz val="10"/>
        <rFont val="Arial"/>
        <family val="2"/>
      </rPr>
      <t>(Million</t>
    </r>
    <r>
      <rPr>
        <sz val="10"/>
        <rFont val="Times New Roman"/>
        <family val="1"/>
      </rPr>
      <t xml:space="preserve"> </t>
    </r>
    <r>
      <rPr>
        <sz val="10"/>
        <rFont val="Arial"/>
        <family val="2"/>
      </rPr>
      <t>Cubic)</t>
    </r>
  </si>
  <si>
    <r>
      <rPr>
        <sz val="10"/>
        <rFont val="Arial"/>
        <family val="2"/>
      </rPr>
      <t>Actual   Gross   Generation   at Generator Terminals</t>
    </r>
  </si>
  <si>
    <r>
      <rPr>
        <sz val="10"/>
        <rFont val="Arial"/>
        <family val="2"/>
      </rPr>
      <t>Actual Net Generation Ex-bus including free power</t>
    </r>
  </si>
  <si>
    <r>
      <rPr>
        <sz val="10"/>
        <rFont val="Arial"/>
        <family val="2"/>
      </rPr>
      <t>Scheduled  generation  Ex-bus including free power</t>
    </r>
  </si>
  <si>
    <r>
      <rPr>
        <sz val="10"/>
        <rFont val="Arial"/>
        <family val="2"/>
      </rPr>
      <t>Actual Auxiliary Energy Consumption excluding colony consumption</t>
    </r>
  </si>
  <si>
    <r>
      <rPr>
        <sz val="10"/>
        <rFont val="Arial"/>
        <family val="2"/>
      </rPr>
      <t>Average    Declared    Capacity (DC) during the year</t>
    </r>
  </si>
  <si>
    <t>Particulars</t>
  </si>
  <si>
    <t>Units</t>
  </si>
  <si>
    <t>2012-13</t>
  </si>
  <si>
    <t>2014-15</t>
  </si>
  <si>
    <t>Actual  Energy  supplied to Colony from the station</t>
  </si>
  <si>
    <t>SH 1/3</t>
  </si>
  <si>
    <t>Period</t>
  </si>
  <si>
    <t>Month wise Design Energy</t>
  </si>
  <si>
    <t>Storage Hydro plants shall also furnish actual monthly average peaking generation in MW achieved during the period 2012-13 to 2016-17 against the monthly average peaking capability approved by CEAas per following format:</t>
  </si>
  <si>
    <t>Expected  Avg.  of  daily 3-hour peaking capacity as approved by CEA</t>
  </si>
  <si>
    <t>Actual monthly average of daily 3-hour peaking (MW) for the period 2012-13 to 2016-17</t>
  </si>
  <si>
    <t>Month</t>
  </si>
  <si>
    <t xml:space="preserve"> Declared Capacity should be as per Regulation 31(3) of CERC Tariff Regulations for the period 2014-19 including month wise information may be furnished.</t>
  </si>
  <si>
    <t>Any  relevant  point  or  a  specific  fact  having  bearing  on  performance  or  operating parameters may also be highlighted or brought to the notice of the Commission.</t>
  </si>
  <si>
    <t>List of beneficiaries/customers along with allocation by GoI including (allocation of unallocated share) / capacity as contracted should also be furnished separately for each generating station.</t>
  </si>
  <si>
    <t>Annexure III</t>
  </si>
  <si>
    <t>SH 3/3</t>
  </si>
  <si>
    <t>Plant Availability Factor Achieved (%)</t>
  </si>
  <si>
    <t>Reasons for shortfall in PAF
achieved vis-a-vis NAPAF</t>
  </si>
  <si>
    <t>Plant Load Factor Achieved (%)</t>
  </si>
  <si>
    <t>Reasons for shortfall in PLF
achieved vis-a-vis Target PLF</t>
  </si>
  <si>
    <t>2004-05</t>
  </si>
  <si>
    <t>2005-06</t>
  </si>
  <si>
    <t>2006-07</t>
  </si>
  <si>
    <t>2007-08</t>
  </si>
  <si>
    <t>2008-09</t>
  </si>
  <si>
    <t>2009-10</t>
  </si>
  <si>
    <t>2010-11</t>
  </si>
  <si>
    <t>2011-12</t>
  </si>
  <si>
    <t>(e) Operation and maintenance cost (finally admitted by CERC)</t>
  </si>
  <si>
    <t>Name of the Utility</t>
  </si>
  <si>
    <t>Name of the Generating Station</t>
  </si>
  <si>
    <t>Station/ Stage/ Unit</t>
  </si>
  <si>
    <t>Fuel Type (Coal/ Lignite/ Gas/ Liquid Fuel/ Nuclear/ Hydro</t>
  </si>
  <si>
    <t>Capacity of Plant (MW)</t>
  </si>
  <si>
    <t>COD</t>
  </si>
  <si>
    <t>Plant Load Factors (PLF) (%)</t>
  </si>
  <si>
    <t>Scheduled Energy (MU)</t>
  </si>
  <si>
    <t>Scheduled Generation (MU)</t>
  </si>
  <si>
    <t>Actual Generation (MU)</t>
  </si>
  <si>
    <t>Value of coal (Rs. Lakh)</t>
  </si>
  <si>
    <t>Value of Oil (Rs. lakh)</t>
  </si>
  <si>
    <t>Station Heat Rate (kcal/kwh)</t>
  </si>
  <si>
    <t>Equity (Rs. Crore)</t>
  </si>
  <si>
    <t>Absolute value</t>
  </si>
  <si>
    <t>Rate (%)</t>
  </si>
  <si>
    <t>(b) interest on Loan</t>
  </si>
  <si>
    <t>(d) Interest on working Capital</t>
  </si>
  <si>
    <t>(f) Compensation Allowances</t>
  </si>
  <si>
    <t>Energy Charge (Rs./Kwh)</t>
  </si>
  <si>
    <t>Total tariff (Rs. Kwh)</t>
  </si>
  <si>
    <t>DSM Generation (MU)</t>
  </si>
  <si>
    <t>DSM Rate (Ps/Kwh)</t>
  </si>
  <si>
    <t>Revenue from DSM (Rs. Crore)</t>
  </si>
  <si>
    <t>Annexure-XIX</t>
  </si>
  <si>
    <r>
      <rPr>
        <b/>
        <sz val="11"/>
        <rFont val="Arial"/>
        <family val="2"/>
      </rPr>
      <t xml:space="preserve">                            PLANT AVAILABILITY/SCHEDULED PLANT LOAD FACTOR ACHIEVED
</t>
    </r>
    <r>
      <rPr>
        <sz val="11"/>
        <rFont val="Arial"/>
        <family val="2"/>
      </rPr>
      <t>Generating company: NHPC LTD.
Name of Generating station: TLDP-III Power Station
Installed Capacity (MW) : 132 MW
Normative Annual Plant Availability Factor (%) approved by Commission : 85%</t>
    </r>
  </si>
  <si>
    <t>NIL</t>
  </si>
  <si>
    <t>Surface</t>
  </si>
  <si>
    <t xml:space="preserve">Static </t>
  </si>
  <si>
    <t>21.34 M</t>
  </si>
  <si>
    <t>132 MW</t>
  </si>
  <si>
    <t>NHPC LTD.</t>
  </si>
  <si>
    <t>TLDP-III Power Station</t>
  </si>
  <si>
    <t>At present, it is not possible to run Units at EL 203 M</t>
  </si>
  <si>
    <t>Nil</t>
  </si>
  <si>
    <t>-</t>
  </si>
  <si>
    <r>
      <rPr>
        <b/>
        <sz val="8"/>
        <color rgb="FF000000"/>
        <rFont val="Times New Roman"/>
        <family val="1"/>
      </rPr>
      <t>DURING 2013-14:</t>
    </r>
    <r>
      <rPr>
        <sz val="8"/>
        <color rgb="FF000000"/>
        <rFont val="Times New Roman"/>
        <family val="1"/>
      </rPr>
      <t xml:space="preserve">
1. COMPLETE SHUTDOWN OF POWER STATION W.E.F  02-AUG-2013 TO 15-AUG-2013  DUE TO BANDH CALLED BY GJMM.
2.  COMPLETE SHUTDOWN OF POWER STATION W.E.F 03-JAN-2014 TO 31-MAR-2014 FOR REPAIR WORKS AT DAM.
3. OUTAGE OF U#4 W.E.F 04-JUL-2013 TO 31-OCT-2013 FOR RECTIFICATION OF SHAFL SEAL LEAKAGE.</t>
    </r>
  </si>
  <si>
    <r>
      <rPr>
        <b/>
        <sz val="11"/>
        <rFont val="Calibri"/>
        <family val="2"/>
      </rPr>
      <t>DURING 2014-15:</t>
    </r>
    <r>
      <rPr>
        <sz val="11"/>
        <rFont val="Calibri"/>
        <family val="2"/>
      </rPr>
      <t xml:space="preserve"> 
1. COMPLETE SHUTDOWN OF POWER HOUSE W.E.F  13-JUL-2014 TO 12-AUG-2014.  FOR REPAIR WORKS OF THE DAMAGED ROAD IN UPSTREAM SIDE.
2. COMPLETE SHUTDOWN OF POWER HOUSE W.E.F 15-NOV-2014 TO 12-JAN-2015 FOR RECTIFICATION WORKS OF GIS &amp; LINE BREAKER .</t>
    </r>
  </si>
  <si>
    <t>4x33 MW</t>
  </si>
  <si>
    <t>Hydro</t>
  </si>
  <si>
    <t>Not Commissioned</t>
  </si>
  <si>
    <t>26.2 M</t>
  </si>
  <si>
    <t>24.52 M</t>
  </si>
  <si>
    <t>Note: Generating Companies are required to submit data for all generating stations.</t>
  </si>
  <si>
    <t>The data provided for the corresponding years need to mention as Actual or provisional.</t>
  </si>
  <si>
    <t>Data for each Unit and Stage is required to be submitted in additional sheets as per the format.</t>
  </si>
  <si>
    <r>
      <rPr>
        <b/>
        <sz val="12"/>
        <rFont val="Arial"/>
        <family val="2"/>
      </rPr>
      <t>Plant  Availability  Factor  (PAF) (%)</t>
    </r>
  </si>
  <si>
    <r>
      <rPr>
        <b/>
        <sz val="12"/>
        <rFont val="Arial"/>
        <family val="2"/>
      </rPr>
      <t>Quantum  of  coal  consumption (MT)</t>
    </r>
  </si>
  <si>
    <r>
      <rPr>
        <b/>
        <sz val="12"/>
        <rFont val="Arial"/>
        <family val="2"/>
      </rPr>
      <t>Specific     Coal     Consumption (kg/kwh)</t>
    </r>
  </si>
  <si>
    <r>
      <rPr>
        <b/>
        <sz val="12"/>
        <rFont val="Arial"/>
        <family val="2"/>
      </rPr>
      <t>Gross  Calorific  Value  of  Coal (Kcal/ Kg)</t>
    </r>
  </si>
  <si>
    <r>
      <rPr>
        <b/>
        <sz val="12"/>
        <rFont val="Arial"/>
        <family val="2"/>
      </rPr>
      <t>Heat Contribution of Coal (Kcal/ kwh)</t>
    </r>
  </si>
  <si>
    <r>
      <rPr>
        <b/>
        <sz val="12"/>
        <rFont val="Arial"/>
        <family val="2"/>
      </rPr>
      <t>Cost Of Specific Coal Consumption (Rs./Kwh) – Finally admitted by CERC</t>
    </r>
  </si>
  <si>
    <r>
      <rPr>
        <b/>
        <sz val="12"/>
        <rFont val="Arial"/>
        <family val="2"/>
      </rPr>
      <t>Quantum  of  Oil  Consumption (Lit.)</t>
    </r>
  </si>
  <si>
    <r>
      <rPr>
        <b/>
        <sz val="12"/>
        <rFont val="Arial"/>
        <family val="2"/>
      </rPr>
      <t>Gross   calorific   value   of   oil (kcal/lit)</t>
    </r>
  </si>
  <si>
    <r>
      <rPr>
        <b/>
        <sz val="12"/>
        <rFont val="Arial"/>
        <family val="2"/>
      </rPr>
      <t>Specific  Oil  Consumption  (ml/ kwh)</t>
    </r>
  </si>
  <si>
    <r>
      <rPr>
        <b/>
        <sz val="12"/>
        <rFont val="Arial"/>
        <family val="2"/>
      </rPr>
      <t>Cost Of Specific Oil Consumption (Rs./Kwh) – Finally admitted by CERC</t>
    </r>
  </si>
  <si>
    <r>
      <rPr>
        <b/>
        <sz val="12"/>
        <rFont val="Arial"/>
        <family val="2"/>
      </rPr>
      <t>Heat  Contribution  of  Oil  (Kcal/ kwh)</t>
    </r>
  </si>
  <si>
    <r>
      <rPr>
        <b/>
        <sz val="12"/>
        <rFont val="Arial"/>
        <family val="2"/>
      </rPr>
      <t>Auxiliary  Energy  Consumption (%)</t>
    </r>
  </si>
  <si>
    <r>
      <rPr>
        <b/>
        <sz val="12"/>
        <rFont val="Arial"/>
        <family val="2"/>
      </rPr>
      <t>Debt at the end of the year (Rs. Crore)</t>
    </r>
  </si>
  <si>
    <r>
      <rPr>
        <b/>
        <sz val="12"/>
        <rFont val="Arial"/>
        <family val="2"/>
      </rPr>
      <t>Working  Capital  (Rs.  Crore)  –
finally admitted by CERC</t>
    </r>
  </si>
  <si>
    <r>
      <rPr>
        <b/>
        <sz val="12"/>
        <rFont val="Arial"/>
        <family val="2"/>
      </rPr>
      <t>Capital cost (Rs. Crore) – finally admitted by CERC</t>
    </r>
  </si>
  <si>
    <r>
      <rPr>
        <b/>
        <sz val="12"/>
        <rFont val="Arial"/>
        <family val="2"/>
      </rPr>
      <t>Capacity Charges/ Annual Fixed Cost (AFC)</t>
    </r>
  </si>
  <si>
    <r>
      <rPr>
        <b/>
        <sz val="12"/>
        <rFont val="Arial"/>
        <family val="2"/>
      </rPr>
      <t>(a) Return on equity  – pre tax (admitted by CERC)</t>
    </r>
  </si>
  <si>
    <r>
      <rPr>
        <b/>
        <sz val="12"/>
        <rFont val="Arial"/>
        <family val="2"/>
      </rPr>
      <t>Rate  (%)  –  Weighted  Average Rate</t>
    </r>
  </si>
  <si>
    <r>
      <rPr>
        <b/>
        <sz val="12"/>
        <rFont val="Arial"/>
        <family val="2"/>
      </rPr>
      <t>(c) Depreciation (finally allowed by CERC)</t>
    </r>
  </si>
  <si>
    <r>
      <rPr>
        <b/>
        <sz val="12"/>
        <rFont val="Arial"/>
        <family val="2"/>
      </rPr>
      <t>Revenue  realisation  before  tax (Rs. Crore)</t>
    </r>
  </si>
  <si>
    <r>
      <rPr>
        <i/>
        <sz val="12"/>
        <rFont val="Arial"/>
        <family val="2"/>
      </rPr>
      <t>This is a general format. Plants of different fuel users have to fill the cells as applicable to them. Tariff for the Hydro may be understood as composite tariff.</t>
    </r>
  </si>
  <si>
    <t>AFC (Rs. Crore)</t>
  </si>
  <si>
    <t>Not Applicable</t>
  </si>
  <si>
    <t>2. The capital cost sl no. 23 &amp; equity at sl no. 21 has been considered as closing equity &amp; capital cost respectively as on 31st March of respective year.</t>
  </si>
  <si>
    <t>1. The data at Sl No. 20 to 27 has been filled based on CERC order dated 22.01.2015</t>
  </si>
  <si>
    <t>3. The billing for the period 2014-19 is being carried out based on allowed AFC for 2013-14 grossed up with MAT rate.</t>
  </si>
  <si>
    <t>NA</t>
  </si>
  <si>
    <t>Profit/ loss before tax(Rs. Crore)</t>
  </si>
  <si>
    <t>Revenue   realisation   after   tax (Rs. Crore) #</t>
  </si>
  <si>
    <t>4. # NHPC calculate Corporate Tax as a whole after considering all the admissible deductions, exemptions etc. as per Income Tax Act. Therefore unitwise calculation has not been made.</t>
  </si>
  <si>
    <t>April</t>
  </si>
  <si>
    <t>May</t>
  </si>
  <si>
    <t>June</t>
  </si>
  <si>
    <t>July</t>
  </si>
  <si>
    <t>August</t>
  </si>
  <si>
    <t>September</t>
  </si>
  <si>
    <t>October</t>
  </si>
  <si>
    <t>November</t>
  </si>
  <si>
    <t>December</t>
  </si>
  <si>
    <t>January</t>
  </si>
  <si>
    <t>February</t>
  </si>
  <si>
    <t>March</t>
  </si>
  <si>
    <t>Annual</t>
  </si>
  <si>
    <t>DETAILS OF OPERATION AND MAINTENANCE EXPENSES</t>
  </si>
  <si>
    <t>Name of the Company : NHPC Ltd</t>
  </si>
  <si>
    <t>Name of Power Station: TLDP III POWER STATION</t>
  </si>
  <si>
    <t>Sl. No.</t>
  </si>
  <si>
    <t>ITEMS</t>
  </si>
  <si>
    <t xml:space="preserve"> </t>
  </si>
  <si>
    <t>(A)</t>
  </si>
  <si>
    <t>Breakup of O&amp;M Expenses</t>
  </si>
  <si>
    <t xml:space="preserve">Consumption of stores &amp; spares </t>
  </si>
  <si>
    <t>Repair &amp; Maintenance</t>
  </si>
  <si>
    <t>For Dam,Intake,WCS,De-silting chamber</t>
  </si>
  <si>
    <t>For Power House and all other works</t>
  </si>
  <si>
    <t>Sub-Total (Repair and Maintenance)</t>
  </si>
  <si>
    <t xml:space="preserve">Insurance </t>
  </si>
  <si>
    <t>Security  Expenses</t>
  </si>
  <si>
    <t>Administrative Expenses</t>
  </si>
  <si>
    <t xml:space="preserve">Rent  </t>
  </si>
  <si>
    <t xml:space="preserve">Electricity charges  </t>
  </si>
  <si>
    <t xml:space="preserve">Travelling &amp; Conveyance  </t>
  </si>
  <si>
    <t>Telephone, Telex &amp; Postage   (Communication)</t>
  </si>
  <si>
    <t>Advertisement</t>
  </si>
  <si>
    <t>Donation</t>
  </si>
  <si>
    <t xml:space="preserve">Entertainment </t>
  </si>
  <si>
    <t>Sub-total (Administrative expenses)</t>
  </si>
  <si>
    <t>Employee Cost</t>
  </si>
  <si>
    <t>6.1a</t>
  </si>
  <si>
    <t>Salaries,wages &amp; allow. -Project</t>
  </si>
  <si>
    <t xml:space="preserve">Staff welfare expenses </t>
  </si>
  <si>
    <t>Productivity Linked incentive</t>
  </si>
  <si>
    <t>VRS-Ex-gratia</t>
  </si>
  <si>
    <t>Ex-gratia</t>
  </si>
  <si>
    <t>Performance related pay (PRP)</t>
  </si>
  <si>
    <t>Sub-total (Employee Cost)</t>
  </si>
  <si>
    <t>Loss of Store</t>
  </si>
  <si>
    <t xml:space="preserve">Allocation of CO Office expenses </t>
  </si>
  <si>
    <t>Others  (Specify items)</t>
  </si>
  <si>
    <t>Total (1 to 10)</t>
  </si>
  <si>
    <t>Revenue /Recoveries</t>
  </si>
  <si>
    <t>Net Expenses</t>
  </si>
  <si>
    <t>Capital spares consumed not included in A(1) above and not claimed/allowed by commission for capitalisation</t>
  </si>
  <si>
    <t>Variance (%)</t>
  </si>
  <si>
    <t>Reason</t>
  </si>
  <si>
    <t xml:space="preserve">Due to consumption of various high value spares such as MOOG  VALVE, SYNTHETIC HIGH VOLTAGE INSULATING MAT etc which are not regular in nature and rectification of account head as per the various guidelines. </t>
  </si>
  <si>
    <t>PROVIDE REASONS</t>
  </si>
  <si>
    <t>Expendture increased in FY 2013-14 due to rectification of GL Head consequent upon decapitalization of asset</t>
  </si>
  <si>
    <t xml:space="preserve">Expenditure increased in FY 2014-15 with respect to FY 2013-14 due to outsourcing of Preventing Annual Mainteannce of Generating Units and consumption of high value </t>
  </si>
  <si>
    <t>Mega insurance policy has been taken in 2014-15 and therefore expenditure increased.</t>
  </si>
  <si>
    <t>Due to Induction of CISF on 01.09.2013</t>
  </si>
  <si>
    <t>Increase in Hiring expenses of vehicles in Post Capitalisation period.</t>
  </si>
  <si>
    <t>Due to increase in Satellite Communication Expenses.</t>
  </si>
  <si>
    <t>Increase in tender Advertisement Cost.</t>
  </si>
  <si>
    <t>Since increase in expenditure in absolute terms is very nominal.</t>
  </si>
  <si>
    <t>Expenditure increases due to increase in Manpower, effect of annual increment and promotion, etc.</t>
  </si>
  <si>
    <t>Expenditure depend rate of PLI fixed by CO &amp; nos of empolyees in the project</t>
  </si>
  <si>
    <t>No VRS paid in the FY 2014-15</t>
  </si>
  <si>
    <t>Expenditure depend upon the rating of NHPC,  KPA and nos of empolyees in the project</t>
  </si>
  <si>
    <t>Expenditure decreases due to reduction in Expenditure on Compensatory afforestation / catchment area treatment and foreign exhange loss.</t>
  </si>
  <si>
    <t>Recovery of LD and other penalties from Major Contractor.</t>
  </si>
  <si>
    <t>Variance 2014-15 &amp; 2015-16</t>
  </si>
  <si>
    <t>Due to less consumption of spares in FY 2015-16 with respect of FY 2014-15.</t>
  </si>
  <si>
    <t>Expendture increased in FY 2014-15 due to additional Rectification works in spillway of Barrage of TLDP-III Power Station which was not in routine nature</t>
  </si>
  <si>
    <t xml:space="preserve">Expenditure increased in FY 2015-16 with respect to FY 2014-15 due to various additional work like treatment of A&amp;B Lines Wall at Primary Cooling Floor EL176.5 Mtr,  Protection work of Gabion crate wall, construction of officer club cum training hall at Sector-F of TLD-III PS etc  and consumption of high value spares which were not in routine nature. </t>
  </si>
  <si>
    <r>
      <rPr>
        <b/>
        <u/>
        <sz val="10"/>
        <rFont val="Arial"/>
        <family val="2"/>
      </rPr>
      <t>In case of Mega Insurance Police</t>
    </r>
    <r>
      <rPr>
        <sz val="10"/>
        <rFont val="Arial"/>
        <family val="2"/>
      </rPr>
      <t xml:space="preserve">                                    1. Increase in premium rates on account of deteriorating claim ratio as a result of loss due Fire incident at Uri-II Power Station and submergence of Chutak power Station in November 2014 and June 2015 respectively and other claims during policy period 2014-15                                                                                                                                                                                                              2. Increase in sum-insured due to increase in reinstatement cost of assets on Valuation.                                                                                                                                                                                                      3. Increase in the rate of Service Tax and WCT from 12.36% to 14% and 10.5% to 12.6% respectively.                                                                         </t>
    </r>
    <r>
      <rPr>
        <b/>
        <u/>
        <sz val="10"/>
        <rFont val="Arial"/>
        <family val="2"/>
      </rPr>
      <t>In case of CPM policy</t>
    </r>
    <r>
      <rPr>
        <sz val="10"/>
        <rFont val="Arial"/>
        <family val="2"/>
      </rPr>
      <t>, Increase in Sum insured due to valuation of Assets, additional Construction equipment purchased and increase in premium rates &amp; Service Tax/WCT rates as above.</t>
    </r>
  </si>
  <si>
    <t>Due to increase in hiring expenses of vehicles.</t>
  </si>
  <si>
    <t>It includes the travelling and coveyance expenditure for tour which is based on organisational requirement.</t>
  </si>
  <si>
    <t>Increase in tender Advertisement Cost due to increase in no of R&amp;M contracts in Post Capitalisation Period.</t>
  </si>
  <si>
    <t>Increase in Medical Expenditure of Staff has resulted into such a varaince. However, varaince  overall employee cost is very less.</t>
  </si>
  <si>
    <t>Provision for loss of store was created based on NRV and Cost valuation concepts as per Accounting Standard.</t>
  </si>
  <si>
    <t>No major recoveries made in this as per compared to Previous Year where LD was recovered from Major Contractor.</t>
  </si>
  <si>
    <t>Variance 2015-16 &amp; 2016-17</t>
  </si>
  <si>
    <t>Due to less consumption of spares in FY 2016-17 with respect of FY 2015-16.</t>
  </si>
  <si>
    <t>Due to wage revision fo Security Personnel.</t>
  </si>
  <si>
    <t>Due to decrease in Rent of Land as Railway sidings were now being used by Other Projects.</t>
  </si>
  <si>
    <t>Due to increase in movement of employees for training programmes and other tours.</t>
  </si>
  <si>
    <t>Reduction in Tender Cost due to lees no. of NITs</t>
  </si>
  <si>
    <t>Due to decrease in retired employee medical benefits provisioning as per Acturial Valuation.</t>
  </si>
  <si>
    <t>Increase due to payment of arear of PLGI at revised rate from F.Y 2010-11 to F.Y 2013-14 and provision of PLGI for Q4 of FY 2016-17 made on revised pay</t>
  </si>
  <si>
    <t>Corporate office expenditure is allocated to Units.</t>
  </si>
</sst>
</file>

<file path=xl/styles.xml><?xml version="1.0" encoding="utf-8"?>
<styleSheet xmlns="http://schemas.openxmlformats.org/spreadsheetml/2006/main">
  <numFmts count="8">
    <numFmt numFmtId="43" formatCode="_ * #,##0.00_ ;_ * \-#,##0.00_ ;_ * &quot;-&quot;??_ ;_ @_ "/>
    <numFmt numFmtId="164" formatCode="###0;###0"/>
    <numFmt numFmtId="165" formatCode="###0.0;###0.0"/>
    <numFmt numFmtId="166" formatCode="mmm\-yyyy"/>
    <numFmt numFmtId="167" formatCode="0.0"/>
    <numFmt numFmtId="168" formatCode="0.000%"/>
    <numFmt numFmtId="169" formatCode="_(* #,##0_);_(* \(#,##0\);_(* &quot;-&quot;??_);_(@_)"/>
    <numFmt numFmtId="170" formatCode="_(* #,##0.00_);_(* \(#,##0.00\);_(* &quot;-&quot;??_);_(@_)"/>
  </numFmts>
  <fonts count="41">
    <font>
      <sz val="10"/>
      <color rgb="FF000000"/>
      <name val="Times New Roman"/>
      <charset val="204"/>
    </font>
    <font>
      <sz val="11"/>
      <color theme="1"/>
      <name val="Calibri"/>
      <family val="2"/>
      <scheme val="minor"/>
    </font>
    <font>
      <sz val="10"/>
      <name val="Arial"/>
      <family val="2"/>
    </font>
    <font>
      <b/>
      <sz val="12"/>
      <name val="Arial"/>
      <family val="2"/>
    </font>
    <font>
      <sz val="12"/>
      <name val="Arial"/>
      <family val="2"/>
    </font>
    <font>
      <b/>
      <u/>
      <sz val="12"/>
      <name val="Arial"/>
      <family val="2"/>
    </font>
    <font>
      <b/>
      <sz val="10"/>
      <name val="Arial"/>
      <family val="2"/>
    </font>
    <font>
      <sz val="10"/>
      <color rgb="FF000000"/>
      <name val="Arial"/>
      <family val="2"/>
    </font>
    <font>
      <b/>
      <u/>
      <sz val="10"/>
      <name val="Arial"/>
      <family val="2"/>
    </font>
    <font>
      <sz val="11"/>
      <name val="Calibri"/>
      <family val="2"/>
    </font>
    <font>
      <sz val="12"/>
      <color rgb="FF000000"/>
      <name val="Arial"/>
      <family val="2"/>
    </font>
    <font>
      <sz val="10"/>
      <name val="Arial"/>
      <family val="2"/>
    </font>
    <font>
      <b/>
      <sz val="12"/>
      <name val="Arial"/>
      <family val="2"/>
    </font>
    <font>
      <sz val="12"/>
      <name val="Arial"/>
      <family val="2"/>
    </font>
    <font>
      <b/>
      <u/>
      <sz val="12"/>
      <name val="Arial"/>
      <family val="2"/>
    </font>
    <font>
      <sz val="10"/>
      <name val="Times New Roman"/>
      <family val="1"/>
    </font>
    <font>
      <b/>
      <u/>
      <sz val="10"/>
      <name val="Arial"/>
      <family val="2"/>
    </font>
    <font>
      <b/>
      <sz val="11"/>
      <name val="Arial"/>
      <family val="2"/>
    </font>
    <font>
      <sz val="11"/>
      <name val="Arial"/>
      <family val="2"/>
    </font>
    <font>
      <b/>
      <u/>
      <sz val="11"/>
      <name val="Arial"/>
      <family val="2"/>
    </font>
    <font>
      <sz val="10"/>
      <name val="Times New Roman"/>
      <family val="1"/>
    </font>
    <font>
      <b/>
      <sz val="12"/>
      <color rgb="FF000000"/>
      <name val="Arial"/>
      <family val="2"/>
    </font>
    <font>
      <sz val="10"/>
      <color theme="1"/>
      <name val="Arial"/>
      <family val="2"/>
    </font>
    <font>
      <b/>
      <sz val="10"/>
      <name val="Tahoma"/>
      <family val="2"/>
    </font>
    <font>
      <b/>
      <sz val="11"/>
      <name val="Tahoma"/>
      <family val="2"/>
    </font>
    <font>
      <b/>
      <sz val="11"/>
      <color rgb="FFFF0000"/>
      <name val="Tahoma"/>
      <family val="2"/>
    </font>
    <font>
      <b/>
      <sz val="10"/>
      <color rgb="FFFF0000"/>
      <name val="Tahoma"/>
      <family val="2"/>
    </font>
    <font>
      <b/>
      <sz val="11"/>
      <color theme="1"/>
      <name val="Tahoma"/>
      <family val="2"/>
    </font>
    <font>
      <sz val="10"/>
      <color rgb="FF000000"/>
      <name val="Times New Roman"/>
      <family val="1"/>
    </font>
    <font>
      <sz val="12"/>
      <color rgb="FF000000"/>
      <name val="Times New Roman"/>
      <family val="1"/>
    </font>
    <font>
      <sz val="8"/>
      <color rgb="FF000000"/>
      <name val="Times New Roman"/>
      <family val="1"/>
    </font>
    <font>
      <b/>
      <sz val="8"/>
      <color rgb="FF000000"/>
      <name val="Times New Roman"/>
      <family val="1"/>
    </font>
    <font>
      <b/>
      <sz val="11"/>
      <name val="Calibri"/>
      <family val="2"/>
    </font>
    <font>
      <i/>
      <sz val="12"/>
      <name val="Arial"/>
      <family val="2"/>
    </font>
    <font>
      <b/>
      <sz val="30"/>
      <color rgb="FF000000"/>
      <name val="Arial"/>
      <family val="2"/>
    </font>
    <font>
      <b/>
      <sz val="12"/>
      <name val="Tahoma"/>
      <family val="2"/>
    </font>
    <font>
      <sz val="12"/>
      <name val="Tahoma"/>
      <family val="2"/>
    </font>
    <font>
      <b/>
      <sz val="10"/>
      <color indexed="12"/>
      <name val="Rupee Foradian"/>
      <family val="2"/>
    </font>
    <font>
      <b/>
      <sz val="10"/>
      <color theme="1"/>
      <name val="Arial"/>
      <family val="2"/>
    </font>
    <font>
      <b/>
      <sz val="10"/>
      <color theme="1"/>
      <name val="Rupee Foradian"/>
      <family val="2"/>
    </font>
    <font>
      <sz val="10"/>
      <name val="Arial"/>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28" fillId="0" borderId="0"/>
    <xf numFmtId="0" fontId="2" fillId="0" borderId="0"/>
    <xf numFmtId="0" fontId="2" fillId="0" borderId="0"/>
    <xf numFmtId="0" fontId="40" fillId="0" borderId="0"/>
    <xf numFmtId="170" fontId="2" fillId="0" borderId="0" applyFont="0" applyFill="0" applyBorder="0" applyAlignment="0" applyProtection="0"/>
    <xf numFmtId="0" fontId="1" fillId="0" borderId="0"/>
    <xf numFmtId="0" fontId="1" fillId="0" borderId="0"/>
  </cellStyleXfs>
  <cellXfs count="227">
    <xf numFmtId="0" fontId="0" fillId="0" borderId="0" xfId="0" applyFill="1" applyBorder="1" applyAlignment="1">
      <alignment horizontal="left" vertical="top"/>
    </xf>
    <xf numFmtId="0" fontId="4" fillId="0" borderId="0" xfId="0" applyFont="1" applyFill="1" applyBorder="1" applyAlignment="1">
      <alignment horizontal="left" vertical="top"/>
    </xf>
    <xf numFmtId="0" fontId="8" fillId="0" borderId="0" xfId="0" applyFont="1" applyFill="1" applyBorder="1" applyAlignment="1">
      <alignment horizontal="left" vertical="top"/>
    </xf>
    <xf numFmtId="0" fontId="0" fillId="0" borderId="0" xfId="0" applyFill="1" applyBorder="1" applyAlignment="1">
      <alignment horizontal="center" vertical="top"/>
    </xf>
    <xf numFmtId="0" fontId="0" fillId="0" borderId="8" xfId="0" applyFill="1" applyBorder="1" applyAlignment="1">
      <alignment horizontal="center" vertical="top" wrapText="1"/>
    </xf>
    <xf numFmtId="0" fontId="6" fillId="0" borderId="8" xfId="0" applyFont="1" applyFill="1" applyBorder="1" applyAlignment="1">
      <alignment vertical="top" wrapText="1"/>
    </xf>
    <xf numFmtId="0" fontId="2" fillId="0" borderId="8" xfId="0" applyFont="1" applyFill="1" applyBorder="1" applyAlignment="1">
      <alignment vertical="top" wrapText="1"/>
    </xf>
    <xf numFmtId="0" fontId="0" fillId="0" borderId="8" xfId="0" applyFill="1" applyBorder="1" applyAlignment="1">
      <alignment vertical="top" wrapText="1"/>
    </xf>
    <xf numFmtId="0" fontId="2" fillId="0" borderId="8" xfId="0" applyFont="1" applyFill="1" applyBorder="1" applyAlignment="1">
      <alignment horizontal="center" vertical="top" wrapText="1"/>
    </xf>
    <xf numFmtId="0" fontId="4" fillId="0" borderId="8" xfId="0" applyFont="1" applyFill="1" applyBorder="1" applyAlignment="1">
      <alignment vertical="top" wrapText="1"/>
    </xf>
    <xf numFmtId="0" fontId="6" fillId="0" borderId="8" xfId="0" applyFont="1" applyFill="1" applyBorder="1" applyAlignment="1">
      <alignment horizontal="center" vertical="top" wrapText="1"/>
    </xf>
    <xf numFmtId="0" fontId="0" fillId="0" borderId="0" xfId="0" applyFill="1" applyBorder="1" applyAlignment="1">
      <alignment horizontal="left" vertical="center"/>
    </xf>
    <xf numFmtId="0" fontId="0" fillId="0" borderId="2" xfId="0" applyFill="1" applyBorder="1" applyAlignment="1">
      <alignment horizontal="center" vertical="center" wrapText="1"/>
    </xf>
    <xf numFmtId="164" fontId="7" fillId="0" borderId="2" xfId="0" applyNumberFormat="1" applyFont="1" applyFill="1" applyBorder="1" applyAlignment="1">
      <alignment horizontal="center" vertical="center" wrapText="1"/>
    </xf>
    <xf numFmtId="165" fontId="7" fillId="0" borderId="2" xfId="0" applyNumberFormat="1" applyFont="1" applyFill="1" applyBorder="1" applyAlignment="1">
      <alignment horizontal="center" vertical="center" wrapText="1"/>
    </xf>
    <xf numFmtId="0" fontId="17" fillId="0" borderId="3" xfId="0" applyFont="1" applyFill="1" applyBorder="1" applyAlignment="1">
      <alignment horizontal="center" vertical="top" wrapText="1"/>
    </xf>
    <xf numFmtId="0" fontId="17" fillId="0" borderId="8" xfId="0" applyFont="1" applyFill="1" applyBorder="1" applyAlignment="1">
      <alignment horizontal="center" vertical="top" wrapText="1"/>
    </xf>
    <xf numFmtId="0" fontId="0" fillId="0" borderId="0" xfId="0" applyFill="1" applyBorder="1" applyAlignment="1">
      <alignment horizontal="center" vertical="top" wrapText="1"/>
    </xf>
    <xf numFmtId="0" fontId="16" fillId="0" borderId="0" xfId="0" applyFont="1" applyFill="1" applyBorder="1" applyAlignment="1">
      <alignment horizontal="left" vertical="top"/>
    </xf>
    <xf numFmtId="0" fontId="0" fillId="0" borderId="0" xfId="0" applyFill="1" applyBorder="1" applyAlignment="1">
      <alignment horizontal="center" vertical="center"/>
    </xf>
    <xf numFmtId="164" fontId="7" fillId="0" borderId="0" xfId="0" applyNumberFormat="1" applyFont="1" applyFill="1" applyBorder="1" applyAlignment="1">
      <alignment horizontal="center" vertical="center" wrapText="1"/>
    </xf>
    <xf numFmtId="164" fontId="7" fillId="0" borderId="8" xfId="0" applyNumberFormat="1" applyFont="1" applyFill="1" applyBorder="1" applyAlignment="1">
      <alignment horizontal="center" vertical="center" wrapText="1"/>
    </xf>
    <xf numFmtId="0" fontId="0" fillId="0" borderId="8" xfId="0"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65" fontId="7" fillId="0" borderId="8"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0" xfId="0" applyFill="1" applyBorder="1" applyAlignment="1">
      <alignment vertical="top" wrapText="1"/>
    </xf>
    <xf numFmtId="0" fontId="17" fillId="0" borderId="4" xfId="0" applyFont="1" applyFill="1" applyBorder="1" applyAlignment="1">
      <alignment horizontal="center" vertical="top" wrapText="1"/>
    </xf>
    <xf numFmtId="0" fontId="0" fillId="0" borderId="8" xfId="0" applyFill="1" applyBorder="1" applyAlignment="1">
      <alignment horizontal="left" vertical="top"/>
    </xf>
    <xf numFmtId="0" fontId="2" fillId="0" borderId="0" xfId="0" applyFont="1" applyFill="1" applyBorder="1" applyAlignment="1">
      <alignment horizontal="center" vertical="top" wrapText="1"/>
    </xf>
    <xf numFmtId="0" fontId="4" fillId="0" borderId="0" xfId="0" applyFont="1" applyFill="1" applyBorder="1" applyAlignment="1">
      <alignment vertical="top" wrapText="1"/>
    </xf>
    <xf numFmtId="0" fontId="12" fillId="0" borderId="12" xfId="0" applyFont="1" applyFill="1" applyBorder="1" applyAlignment="1">
      <alignment horizontal="center" vertical="top"/>
    </xf>
    <xf numFmtId="0" fontId="2" fillId="0" borderId="8" xfId="0" applyFont="1" applyFill="1" applyBorder="1" applyAlignment="1">
      <alignment horizontal="left" vertical="top" wrapText="1"/>
    </xf>
    <xf numFmtId="0" fontId="18" fillId="0" borderId="0" xfId="0" applyFont="1" applyFill="1" applyBorder="1" applyAlignment="1">
      <alignment horizontal="center" vertical="center"/>
    </xf>
    <xf numFmtId="0" fontId="19" fillId="0" borderId="0" xfId="0" applyFont="1" applyFill="1" applyBorder="1" applyAlignment="1">
      <alignment horizontal="left" vertical="top"/>
    </xf>
    <xf numFmtId="0" fontId="9" fillId="0" borderId="8" xfId="0" applyFont="1" applyFill="1" applyBorder="1" applyAlignment="1">
      <alignment horizontal="center" vertical="top" wrapText="1"/>
    </xf>
    <xf numFmtId="0" fontId="9" fillId="0" borderId="8" xfId="0" applyFont="1" applyFill="1" applyBorder="1" applyAlignment="1">
      <alignment horizontal="left" vertical="top" wrapText="1"/>
    </xf>
    <xf numFmtId="0" fontId="10" fillId="0" borderId="8" xfId="0"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0" fontId="20" fillId="2" borderId="8" xfId="0" applyFont="1" applyFill="1" applyBorder="1" applyAlignment="1">
      <alignment horizontal="center" vertical="center" wrapText="1"/>
    </xf>
    <xf numFmtId="2" fontId="9" fillId="0" borderId="8" xfId="0" applyNumberFormat="1" applyFont="1" applyFill="1" applyBorder="1" applyAlignment="1">
      <alignment horizontal="center" vertical="top" wrapText="1"/>
    </xf>
    <xf numFmtId="0" fontId="28" fillId="0" borderId="0" xfId="1" applyFill="1" applyBorder="1" applyAlignment="1">
      <alignment horizontal="left" vertical="top"/>
    </xf>
    <xf numFmtId="0" fontId="28" fillId="0" borderId="0" xfId="1" applyFill="1" applyBorder="1" applyAlignment="1">
      <alignment horizontal="center" vertical="top"/>
    </xf>
    <xf numFmtId="164" fontId="7" fillId="0" borderId="0" xfId="1" applyNumberFormat="1" applyFont="1" applyFill="1" applyBorder="1" applyAlignment="1">
      <alignment horizontal="center" vertical="top"/>
    </xf>
    <xf numFmtId="0" fontId="3" fillId="0" borderId="0" xfId="1" applyFont="1" applyFill="1" applyBorder="1" applyAlignment="1">
      <alignment horizontal="center" vertical="top"/>
    </xf>
    <xf numFmtId="1" fontId="2" fillId="0" borderId="8"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2" fontId="2" fillId="2" borderId="8" xfId="0" applyNumberFormat="1" applyFont="1" applyFill="1" applyBorder="1" applyAlignment="1">
      <alignment horizontal="center" vertical="center" wrapText="1"/>
    </xf>
    <xf numFmtId="0" fontId="6" fillId="2" borderId="8" xfId="0" applyFont="1" applyFill="1" applyBorder="1" applyAlignment="1">
      <alignment horizontal="center" vertical="center" wrapText="1"/>
    </xf>
    <xf numFmtId="0" fontId="0" fillId="2" borderId="8" xfId="0"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8" xfId="0" quotePrefix="1" applyFont="1" applyFill="1" applyBorder="1" applyAlignment="1">
      <alignment horizontal="center" vertical="center" wrapText="1"/>
    </xf>
    <xf numFmtId="0" fontId="7" fillId="2" borderId="8" xfId="0" applyFont="1" applyFill="1" applyBorder="1" applyAlignment="1">
      <alignment horizontal="center" vertical="center" wrapText="1"/>
    </xf>
    <xf numFmtId="0" fontId="9" fillId="0" borderId="0" xfId="0" applyFont="1" applyFill="1" applyBorder="1" applyAlignment="1">
      <alignment horizontal="left" vertical="top" wrapText="1"/>
    </xf>
    <xf numFmtId="0" fontId="9" fillId="0" borderId="0" xfId="0" applyFont="1" applyFill="1" applyBorder="1" applyAlignment="1">
      <alignment horizontal="center" vertical="top" wrapText="1"/>
    </xf>
    <xf numFmtId="2" fontId="23" fillId="0" borderId="8" xfId="0" applyNumberFormat="1" applyFont="1" applyBorder="1" applyAlignment="1">
      <alignment horizontal="center" vertical="center"/>
    </xf>
    <xf numFmtId="2" fontId="26" fillId="0" borderId="8" xfId="0" applyNumberFormat="1" applyFont="1" applyBorder="1" applyAlignment="1">
      <alignment horizontal="center" vertical="center"/>
    </xf>
    <xf numFmtId="2" fontId="25" fillId="0" borderId="8" xfId="0" applyNumberFormat="1" applyFont="1" applyBorder="1" applyAlignment="1">
      <alignment horizontal="center" vertical="center"/>
    </xf>
    <xf numFmtId="2" fontId="27" fillId="0" borderId="8" xfId="0" applyNumberFormat="1" applyFont="1" applyBorder="1" applyAlignment="1">
      <alignment horizontal="center" vertical="center"/>
    </xf>
    <xf numFmtId="2" fontId="24" fillId="0" borderId="8" xfId="0" applyNumberFormat="1" applyFont="1" applyBorder="1" applyAlignment="1">
      <alignment horizontal="center" vertical="center"/>
    </xf>
    <xf numFmtId="0" fontId="6"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2" fontId="7" fillId="0" borderId="8" xfId="0" applyNumberFormat="1" applyFont="1" applyFill="1" applyBorder="1" applyAlignment="1">
      <alignment horizontal="center" vertical="center" wrapText="1"/>
    </xf>
    <xf numFmtId="0" fontId="7" fillId="2" borderId="8" xfId="0" quotePrefix="1" applyFont="1" applyFill="1" applyBorder="1" applyAlignment="1">
      <alignment horizontal="center" vertical="center" wrapText="1"/>
    </xf>
    <xf numFmtId="0" fontId="2" fillId="2" borderId="8" xfId="0" applyFont="1" applyFill="1" applyBorder="1" applyAlignment="1">
      <alignment horizontal="center" vertical="top" wrapText="1"/>
    </xf>
    <xf numFmtId="0" fontId="0" fillId="2" borderId="8" xfId="0" applyFill="1" applyBorder="1" applyAlignment="1">
      <alignment horizontal="center" vertical="top" wrapText="1"/>
    </xf>
    <xf numFmtId="165" fontId="7" fillId="2" borderId="2" xfId="0" applyNumberFormat="1" applyFont="1" applyFill="1" applyBorder="1" applyAlignment="1">
      <alignment horizontal="center" vertical="center" wrapText="1"/>
    </xf>
    <xf numFmtId="164" fontId="7" fillId="2" borderId="8" xfId="0" applyNumberFormat="1" applyFont="1" applyFill="1" applyBorder="1" applyAlignment="1">
      <alignment horizontal="center" vertical="center" wrapText="1"/>
    </xf>
    <xf numFmtId="0" fontId="0" fillId="0" borderId="9" xfId="0" applyFill="1" applyBorder="1" applyAlignment="1">
      <alignment vertical="top"/>
    </xf>
    <xf numFmtId="0" fontId="0" fillId="0" borderId="11" xfId="0" applyFill="1" applyBorder="1" applyAlignment="1">
      <alignment vertical="top"/>
    </xf>
    <xf numFmtId="0" fontId="0" fillId="0" borderId="10" xfId="0" applyFill="1" applyBorder="1" applyAlignment="1">
      <alignment vertical="top"/>
    </xf>
    <xf numFmtId="2" fontId="0" fillId="0" borderId="11" xfId="0" applyNumberFormat="1" applyFill="1" applyBorder="1" applyAlignment="1">
      <alignment vertical="top"/>
    </xf>
    <xf numFmtId="0" fontId="10" fillId="0" borderId="0" xfId="1" applyFont="1" applyFill="1" applyBorder="1" applyAlignment="1">
      <alignment horizontal="center" vertical="top"/>
    </xf>
    <xf numFmtId="0" fontId="10" fillId="0" borderId="0" xfId="1" applyFont="1" applyFill="1" applyBorder="1" applyAlignment="1">
      <alignment horizontal="left" vertical="top"/>
    </xf>
    <xf numFmtId="0" fontId="3" fillId="0" borderId="11" xfId="1" applyFont="1" applyFill="1" applyBorder="1" applyAlignment="1">
      <alignment vertical="top" wrapText="1"/>
    </xf>
    <xf numFmtId="0" fontId="3" fillId="0" borderId="10" xfId="1" applyFont="1" applyFill="1" applyBorder="1" applyAlignment="1">
      <alignment vertical="top" wrapText="1"/>
    </xf>
    <xf numFmtId="164" fontId="21" fillId="0" borderId="1" xfId="1" applyNumberFormat="1" applyFont="1" applyFill="1" applyBorder="1" applyAlignment="1">
      <alignment horizontal="center" vertical="top" wrapText="1"/>
    </xf>
    <xf numFmtId="0" fontId="10" fillId="0" borderId="2" xfId="1" applyFont="1" applyFill="1" applyBorder="1" applyAlignment="1">
      <alignment vertical="top" wrapText="1"/>
    </xf>
    <xf numFmtId="2" fontId="10" fillId="0" borderId="8" xfId="1" applyNumberFormat="1" applyFont="1" applyFill="1" applyBorder="1" applyAlignment="1">
      <alignment horizontal="center" vertical="center" wrapText="1"/>
    </xf>
    <xf numFmtId="0" fontId="3" fillId="0" borderId="2" xfId="1" applyFont="1" applyFill="1" applyBorder="1" applyAlignment="1">
      <alignment vertical="top" wrapText="1"/>
    </xf>
    <xf numFmtId="0" fontId="10" fillId="0" borderId="8" xfId="1" applyFont="1" applyFill="1" applyBorder="1" applyAlignment="1">
      <alignment horizontal="center" vertical="top" wrapText="1"/>
    </xf>
    <xf numFmtId="2" fontId="10" fillId="0" borderId="8" xfId="1" applyNumberFormat="1" applyFont="1" applyFill="1" applyBorder="1" applyAlignment="1">
      <alignment horizontal="center" vertical="top" wrapText="1"/>
    </xf>
    <xf numFmtId="167" fontId="10" fillId="0" borderId="8" xfId="1" applyNumberFormat="1" applyFont="1" applyFill="1" applyBorder="1" applyAlignment="1">
      <alignment horizontal="center" vertical="top" wrapText="1"/>
    </xf>
    <xf numFmtId="2" fontId="10" fillId="2" borderId="8" xfId="1" applyNumberFormat="1" applyFont="1" applyFill="1" applyBorder="1" applyAlignment="1">
      <alignment horizontal="center" vertical="center" wrapText="1"/>
    </xf>
    <xf numFmtId="0" fontId="10" fillId="0" borderId="1" xfId="1" applyFont="1" applyFill="1" applyBorder="1" applyAlignment="1">
      <alignment horizontal="center" vertical="top" wrapText="1"/>
    </xf>
    <xf numFmtId="0" fontId="33" fillId="0" borderId="0" xfId="1" applyFont="1" applyFill="1" applyBorder="1" applyAlignment="1">
      <alignment horizontal="left" vertical="top"/>
    </xf>
    <xf numFmtId="164" fontId="10" fillId="0" borderId="0" xfId="0" applyNumberFormat="1" applyFont="1" applyFill="1" applyBorder="1" applyAlignment="1">
      <alignment horizontal="left" vertical="top"/>
    </xf>
    <xf numFmtId="0" fontId="3" fillId="0" borderId="0" xfId="0" applyFont="1" applyFill="1" applyBorder="1" applyAlignment="1">
      <alignment vertical="top" wrapText="1"/>
    </xf>
    <xf numFmtId="0" fontId="10" fillId="0" borderId="0" xfId="0" applyFont="1" applyFill="1" applyBorder="1" applyAlignment="1">
      <alignment horizontal="center" vertical="top" wrapText="1"/>
    </xf>
    <xf numFmtId="10" fontId="10" fillId="0" borderId="8" xfId="1" applyNumberFormat="1" applyFont="1" applyFill="1" applyBorder="1" applyAlignment="1">
      <alignment horizontal="center" vertical="top" wrapText="1"/>
    </xf>
    <xf numFmtId="168" fontId="10" fillId="0" borderId="8" xfId="1" applyNumberFormat="1" applyFont="1" applyFill="1" applyBorder="1" applyAlignment="1">
      <alignment horizontal="center" vertical="top" wrapText="1"/>
    </xf>
    <xf numFmtId="2" fontId="2" fillId="0" borderId="8"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0" borderId="13" xfId="1" applyFont="1" applyFill="1" applyBorder="1" applyAlignment="1">
      <alignment horizontal="center" vertical="center" wrapText="1"/>
    </xf>
    <xf numFmtId="0" fontId="10" fillId="0" borderId="7" xfId="1" applyFont="1" applyFill="1" applyBorder="1" applyAlignment="1">
      <alignment vertical="center" wrapText="1"/>
    </xf>
    <xf numFmtId="0" fontId="3" fillId="0" borderId="8" xfId="1" applyFont="1" applyFill="1" applyBorder="1" applyAlignment="1">
      <alignment horizontal="center" vertical="center" wrapText="1"/>
    </xf>
    <xf numFmtId="0" fontId="28" fillId="0" borderId="0" xfId="1" applyFill="1" applyBorder="1" applyAlignment="1">
      <alignment horizontal="left" vertical="center"/>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7" fillId="0" borderId="8" xfId="0" applyFont="1" applyFill="1" applyBorder="1" applyAlignment="1">
      <alignment horizontal="left" vertical="center" wrapText="1"/>
    </xf>
    <xf numFmtId="0" fontId="17" fillId="0" borderId="8" xfId="0" applyFont="1" applyFill="1" applyBorder="1" applyAlignment="1">
      <alignment horizontal="left" vertical="top" wrapText="1"/>
    </xf>
    <xf numFmtId="0" fontId="17" fillId="2" borderId="8"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7" fillId="0" borderId="3" xfId="0" applyFont="1" applyFill="1" applyBorder="1" applyAlignment="1">
      <alignment horizontal="center" vertical="top" wrapText="1"/>
    </xf>
    <xf numFmtId="0" fontId="17" fillId="0" borderId="5" xfId="0" applyFont="1" applyFill="1" applyBorder="1" applyAlignment="1">
      <alignment horizontal="center" vertical="top"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18" fillId="0" borderId="8" xfId="0" applyFont="1" applyFill="1" applyBorder="1" applyAlignment="1">
      <alignment horizontal="left" vertical="top" wrapText="1"/>
    </xf>
    <xf numFmtId="0" fontId="11" fillId="2" borderId="8" xfId="0" applyFont="1" applyFill="1" applyBorder="1" applyAlignment="1">
      <alignment horizontal="left" vertical="center" wrapText="1"/>
    </xf>
    <xf numFmtId="0" fontId="17" fillId="2" borderId="8" xfId="0" applyFont="1" applyFill="1" applyBorder="1" applyAlignment="1">
      <alignment horizontal="left" vertical="top" wrapText="1"/>
    </xf>
    <xf numFmtId="0" fontId="0" fillId="2" borderId="8" xfId="0" applyFill="1" applyBorder="1" applyAlignment="1">
      <alignment horizontal="left" vertical="center" wrapText="1"/>
    </xf>
    <xf numFmtId="0" fontId="17" fillId="0" borderId="8" xfId="0" applyFont="1" applyFill="1" applyBorder="1" applyAlignment="1">
      <alignment horizontal="center" vertical="top" wrapText="1"/>
    </xf>
    <xf numFmtId="0" fontId="2" fillId="0" borderId="8" xfId="0" applyFont="1" applyFill="1" applyBorder="1" applyAlignment="1">
      <alignment horizontal="center" vertical="top" wrapText="1"/>
    </xf>
    <xf numFmtId="0" fontId="0" fillId="0" borderId="8" xfId="0" applyFill="1" applyBorder="1" applyAlignment="1">
      <alignment horizontal="left" vertical="center" wrapText="1"/>
    </xf>
    <xf numFmtId="0" fontId="12" fillId="0" borderId="0" xfId="0" applyFont="1" applyFill="1" applyBorder="1" applyAlignment="1">
      <alignment horizontal="center" vertical="top"/>
    </xf>
    <xf numFmtId="2" fontId="22" fillId="0" borderId="14" xfId="0" applyNumberFormat="1" applyFont="1" applyBorder="1" applyAlignment="1">
      <alignment horizontal="center" vertical="center"/>
    </xf>
    <xf numFmtId="2" fontId="22" fillId="0" borderId="15" xfId="0" applyNumberFormat="1" applyFont="1" applyBorder="1" applyAlignment="1">
      <alignment horizontal="center" vertical="center"/>
    </xf>
    <xf numFmtId="2" fontId="22" fillId="2" borderId="9" xfId="0" applyNumberFormat="1" applyFont="1" applyFill="1" applyBorder="1" applyAlignment="1">
      <alignment horizontal="center" vertical="center"/>
    </xf>
    <xf numFmtId="2" fontId="22" fillId="2" borderId="10" xfId="0" applyNumberFormat="1" applyFont="1" applyFill="1" applyBorder="1" applyAlignment="1">
      <alignment horizontal="center" vertical="center"/>
    </xf>
    <xf numFmtId="0" fontId="2" fillId="0" borderId="9" xfId="0" applyFont="1" applyFill="1" applyBorder="1" applyAlignment="1">
      <alignment horizontal="center" vertical="top" wrapText="1"/>
    </xf>
    <xf numFmtId="0" fontId="2" fillId="0" borderId="10" xfId="0" applyFont="1" applyFill="1" applyBorder="1" applyAlignment="1">
      <alignment horizontal="center" vertical="top" wrapText="1"/>
    </xf>
    <xf numFmtId="0" fontId="17" fillId="0" borderId="9" xfId="0" applyFont="1" applyFill="1" applyBorder="1" applyAlignment="1">
      <alignment horizontal="center" vertical="top" wrapText="1"/>
    </xf>
    <xf numFmtId="0" fontId="17" fillId="0" borderId="10" xfId="0" applyFont="1" applyFill="1" applyBorder="1" applyAlignment="1">
      <alignment horizontal="center" vertical="top" wrapText="1"/>
    </xf>
    <xf numFmtId="0" fontId="17" fillId="0" borderId="8"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13" fillId="0" borderId="0" xfId="0" applyFont="1" applyFill="1" applyBorder="1" applyAlignment="1">
      <alignment horizontal="left" vertical="top" wrapText="1"/>
    </xf>
    <xf numFmtId="2" fontId="6" fillId="0" borderId="8" xfId="0" applyNumberFormat="1" applyFont="1" applyFill="1" applyBorder="1" applyAlignment="1">
      <alignment horizontal="center" vertical="top" wrapText="1"/>
    </xf>
    <xf numFmtId="0" fontId="6" fillId="0" borderId="8" xfId="0" applyFont="1" applyFill="1" applyBorder="1" applyAlignment="1">
      <alignment horizontal="center" vertical="top" wrapText="1"/>
    </xf>
    <xf numFmtId="0" fontId="0" fillId="0" borderId="9" xfId="0" applyFill="1" applyBorder="1" applyAlignment="1">
      <alignment horizontal="center" vertical="top" wrapText="1"/>
    </xf>
    <xf numFmtId="0" fontId="0" fillId="0" borderId="10" xfId="0" applyFill="1" applyBorder="1" applyAlignment="1">
      <alignment horizontal="center" vertical="top" wrapText="1"/>
    </xf>
    <xf numFmtId="0" fontId="0" fillId="0" borderId="8" xfId="0" applyFill="1" applyBorder="1" applyAlignment="1">
      <alignment horizontal="center" vertical="center"/>
    </xf>
    <xf numFmtId="0" fontId="21" fillId="0" borderId="9" xfId="0" applyFont="1" applyFill="1" applyBorder="1" applyAlignment="1">
      <alignment horizontal="left" vertical="top" wrapText="1"/>
    </xf>
    <xf numFmtId="0" fontId="21" fillId="0" borderId="11" xfId="0" applyFont="1" applyFill="1" applyBorder="1" applyAlignment="1">
      <alignment horizontal="left" vertical="top" wrapText="1"/>
    </xf>
    <xf numFmtId="0" fontId="21" fillId="0" borderId="10" xfId="0" applyFont="1" applyFill="1" applyBorder="1" applyAlignment="1">
      <alignment horizontal="left" vertical="top" wrapText="1"/>
    </xf>
    <xf numFmtId="0" fontId="10" fillId="0" borderId="0" xfId="0" applyFont="1" applyFill="1" applyBorder="1" applyAlignment="1">
      <alignment horizontal="left" vertical="top" wrapText="1"/>
    </xf>
    <xf numFmtId="0" fontId="0" fillId="0" borderId="9" xfId="0" applyFill="1" applyBorder="1" applyAlignment="1">
      <alignment horizontal="center" vertical="top"/>
    </xf>
    <xf numFmtId="0" fontId="0" fillId="0" borderId="11" xfId="0" applyFill="1" applyBorder="1" applyAlignment="1">
      <alignment horizontal="center" vertical="top"/>
    </xf>
    <xf numFmtId="0" fontId="0" fillId="0" borderId="10" xfId="0" applyFill="1" applyBorder="1" applyAlignment="1">
      <alignment horizontal="center" vertical="top"/>
    </xf>
    <xf numFmtId="0" fontId="18" fillId="0" borderId="9" xfId="0" applyFont="1" applyFill="1" applyBorder="1" applyAlignment="1">
      <alignment horizontal="left" vertical="top" wrapText="1"/>
    </xf>
    <xf numFmtId="0" fontId="18" fillId="0" borderId="11" xfId="0" applyFont="1" applyFill="1" applyBorder="1" applyAlignment="1">
      <alignment horizontal="left" vertical="top" wrapText="1"/>
    </xf>
    <xf numFmtId="0" fontId="18" fillId="0" borderId="10" xfId="0" applyFont="1" applyFill="1" applyBorder="1" applyAlignment="1">
      <alignment horizontal="left" vertical="top" wrapText="1"/>
    </xf>
    <xf numFmtId="0" fontId="13" fillId="0" borderId="9"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30" fillId="0" borderId="8" xfId="0" applyFont="1" applyFill="1" applyBorder="1" applyAlignment="1">
      <alignment horizontal="center" vertical="center" wrapText="1"/>
    </xf>
    <xf numFmtId="2" fontId="9" fillId="0" borderId="8" xfId="0" quotePrefix="1" applyNumberFormat="1" applyFont="1" applyFill="1" applyBorder="1" applyAlignment="1">
      <alignment horizontal="center" vertical="center" wrapText="1"/>
    </xf>
    <xf numFmtId="2" fontId="9" fillId="0" borderId="8" xfId="0" applyNumberFormat="1" applyFont="1" applyFill="1" applyBorder="1" applyAlignment="1">
      <alignment horizontal="center" vertical="center"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0" xfId="0" applyFont="1" applyFill="1" applyBorder="1" applyAlignment="1">
      <alignment horizontal="left" vertical="top" wrapText="1"/>
    </xf>
    <xf numFmtId="0" fontId="10" fillId="0" borderId="9" xfId="1" applyFont="1" applyFill="1" applyBorder="1" applyAlignment="1">
      <alignment horizontal="center" vertical="top" wrapText="1"/>
    </xf>
    <xf numFmtId="0" fontId="10" fillId="0" borderId="11" xfId="1" applyFont="1" applyFill="1" applyBorder="1" applyAlignment="1">
      <alignment horizontal="center" vertical="top" wrapText="1"/>
    </xf>
    <xf numFmtId="0" fontId="10" fillId="0" borderId="10" xfId="1" applyFont="1" applyFill="1" applyBorder="1" applyAlignment="1">
      <alignment horizontal="center" vertical="top" wrapText="1"/>
    </xf>
    <xf numFmtId="0" fontId="34" fillId="0" borderId="14"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34" fillId="0" borderId="20" xfId="0" applyFont="1" applyFill="1" applyBorder="1" applyAlignment="1">
      <alignment horizontal="center" vertical="center" wrapText="1"/>
    </xf>
    <xf numFmtId="164" fontId="10" fillId="0" borderId="0" xfId="0" applyNumberFormat="1" applyFont="1" applyFill="1" applyBorder="1" applyAlignment="1">
      <alignment horizontal="left" vertical="top" wrapText="1"/>
    </xf>
    <xf numFmtId="0" fontId="3" fillId="0" borderId="8" xfId="1" applyFont="1" applyFill="1" applyBorder="1" applyAlignment="1">
      <alignment horizontal="left" vertical="top" wrapText="1"/>
    </xf>
    <xf numFmtId="0" fontId="3" fillId="0" borderId="9" xfId="1" applyFont="1" applyFill="1" applyBorder="1" applyAlignment="1">
      <alignment horizontal="center" vertical="top" wrapText="1"/>
    </xf>
    <xf numFmtId="0" fontId="3" fillId="0" borderId="11" xfId="1" applyFont="1" applyFill="1" applyBorder="1" applyAlignment="1">
      <alignment horizontal="center" vertical="top" wrapText="1"/>
    </xf>
    <xf numFmtId="0" fontId="3" fillId="0" borderId="10" xfId="1" applyFont="1" applyFill="1" applyBorder="1" applyAlignment="1">
      <alignment horizontal="center" vertical="top" wrapText="1"/>
    </xf>
    <xf numFmtId="166" fontId="3" fillId="0" borderId="9" xfId="1" applyNumberFormat="1" applyFont="1" applyFill="1" applyBorder="1" applyAlignment="1">
      <alignment horizontal="center" vertical="top" wrapText="1"/>
    </xf>
    <xf numFmtId="166" fontId="3" fillId="0" borderId="11" xfId="1" applyNumberFormat="1" applyFont="1" applyFill="1" applyBorder="1" applyAlignment="1">
      <alignment horizontal="center" vertical="top" wrapText="1"/>
    </xf>
    <xf numFmtId="166" fontId="3" fillId="0" borderId="10" xfId="1" applyNumberFormat="1" applyFont="1" applyFill="1" applyBorder="1" applyAlignment="1">
      <alignment horizontal="center" vertical="top" wrapText="1"/>
    </xf>
    <xf numFmtId="0" fontId="10" fillId="2" borderId="9"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3" fillId="0" borderId="9" xfId="1" applyFont="1" applyFill="1" applyBorder="1" applyAlignment="1">
      <alignment horizontal="left" vertical="top" wrapText="1"/>
    </xf>
    <xf numFmtId="0" fontId="3" fillId="0" borderId="11" xfId="1" applyFont="1" applyFill="1" applyBorder="1" applyAlignment="1">
      <alignment horizontal="left" vertical="top" wrapText="1"/>
    </xf>
    <xf numFmtId="0" fontId="2" fillId="0" borderId="0" xfId="2" applyFont="1" applyFill="1" applyAlignment="1">
      <alignment horizontal="center" vertical="center"/>
    </xf>
    <xf numFmtId="0" fontId="2" fillId="0" borderId="0" xfId="2" applyFont="1" applyFill="1" applyAlignment="1">
      <alignment vertical="center"/>
    </xf>
    <xf numFmtId="169" fontId="2" fillId="0" borderId="0" xfId="2" applyNumberFormat="1" applyFont="1" applyFill="1" applyBorder="1" applyAlignment="1">
      <alignment vertical="center"/>
    </xf>
    <xf numFmtId="0" fontId="2" fillId="0" borderId="0" xfId="2" applyFont="1" applyFill="1" applyBorder="1" applyAlignment="1">
      <alignment vertical="center"/>
    </xf>
    <xf numFmtId="0" fontId="3" fillId="0" borderId="0" xfId="2" applyFont="1" applyFill="1" applyBorder="1" applyAlignment="1">
      <alignment horizontal="left" vertical="center"/>
    </xf>
    <xf numFmtId="169" fontId="35" fillId="0" borderId="0" xfId="2" applyNumberFormat="1" applyFont="1" applyFill="1" applyBorder="1" applyAlignment="1">
      <alignment horizontal="left" vertical="center"/>
    </xf>
    <xf numFmtId="0" fontId="35" fillId="0" borderId="0" xfId="2" applyFont="1" applyFill="1" applyBorder="1" applyAlignment="1">
      <alignment horizontal="left" vertical="center"/>
    </xf>
    <xf numFmtId="169" fontId="36" fillId="0" borderId="0" xfId="2" applyNumberFormat="1" applyFont="1" applyFill="1" applyAlignment="1">
      <alignment horizontal="left" vertical="center"/>
    </xf>
    <xf numFmtId="0" fontId="36" fillId="0" borderId="0" xfId="2" applyFont="1" applyFill="1" applyAlignment="1">
      <alignment horizontal="left" vertical="center"/>
    </xf>
    <xf numFmtId="0" fontId="36" fillId="0" borderId="0" xfId="2" applyFont="1" applyFill="1" applyBorder="1" applyAlignment="1">
      <alignment horizontal="left" vertical="center"/>
    </xf>
    <xf numFmtId="169" fontId="36" fillId="0" borderId="0" xfId="2" applyNumberFormat="1" applyFont="1" applyFill="1" applyBorder="1" applyAlignment="1">
      <alignment horizontal="left" vertical="center"/>
    </xf>
    <xf numFmtId="169" fontId="2" fillId="0" borderId="0" xfId="2" applyNumberFormat="1" applyFont="1" applyFill="1" applyAlignment="1">
      <alignment vertical="center"/>
    </xf>
    <xf numFmtId="0" fontId="6" fillId="0" borderId="8" xfId="2" applyFont="1" applyFill="1" applyBorder="1" applyAlignment="1">
      <alignment horizontal="center" vertical="center" wrapText="1"/>
    </xf>
    <xf numFmtId="169" fontId="37" fillId="0" borderId="8" xfId="3" applyNumberFormat="1" applyFont="1" applyFill="1" applyBorder="1" applyAlignment="1" applyProtection="1">
      <alignment horizontal="center" vertical="center" wrapText="1"/>
      <protection locked="0"/>
    </xf>
    <xf numFmtId="1" fontId="37" fillId="0" borderId="8" xfId="3" applyNumberFormat="1" applyFont="1" applyFill="1" applyBorder="1" applyAlignment="1" applyProtection="1">
      <alignment horizontal="center" vertical="center" wrapText="1"/>
      <protection locked="0"/>
    </xf>
    <xf numFmtId="0" fontId="2" fillId="0" borderId="0" xfId="2" applyFont="1" applyFill="1" applyAlignment="1">
      <alignment vertical="center" wrapText="1"/>
    </xf>
    <xf numFmtId="0" fontId="6" fillId="0" borderId="8" xfId="2" applyFont="1" applyFill="1" applyBorder="1" applyAlignment="1">
      <alignment horizontal="center" vertical="center"/>
    </xf>
    <xf numFmtId="169" fontId="6" fillId="0" borderId="8" xfId="2" applyNumberFormat="1" applyFont="1" applyFill="1" applyBorder="1" applyAlignment="1">
      <alignment horizontal="center" vertical="center"/>
    </xf>
    <xf numFmtId="0" fontId="6" fillId="0" borderId="8" xfId="2" applyFont="1" applyFill="1" applyBorder="1" applyAlignment="1">
      <alignment vertical="center"/>
    </xf>
    <xf numFmtId="169" fontId="2" fillId="0" borderId="8" xfId="2" applyNumberFormat="1" applyFont="1" applyFill="1" applyBorder="1" applyAlignment="1">
      <alignment vertical="center"/>
    </xf>
    <xf numFmtId="0" fontId="2" fillId="0" borderId="8" xfId="2" applyFont="1" applyFill="1" applyBorder="1" applyAlignment="1">
      <alignment vertical="center"/>
    </xf>
    <xf numFmtId="169" fontId="6" fillId="0" borderId="8" xfId="2" applyNumberFormat="1" applyFont="1" applyFill="1" applyBorder="1" applyAlignment="1">
      <alignment vertical="center"/>
    </xf>
    <xf numFmtId="0" fontId="2" fillId="0" borderId="8" xfId="2" applyFont="1" applyFill="1" applyBorder="1" applyAlignment="1">
      <alignment horizontal="center" vertical="center"/>
    </xf>
    <xf numFmtId="0" fontId="2" fillId="0" borderId="8" xfId="2" applyFont="1" applyFill="1" applyBorder="1" applyAlignment="1">
      <alignment vertical="center" wrapText="1"/>
    </xf>
    <xf numFmtId="0" fontId="2" fillId="0" borderId="0" xfId="2" applyFont="1" applyFill="1" applyAlignment="1">
      <alignment horizontal="left" vertical="center" wrapText="1"/>
    </xf>
    <xf numFmtId="0" fontId="38" fillId="0" borderId="8" xfId="2" applyFont="1" applyFill="1" applyBorder="1" applyAlignment="1">
      <alignment horizontal="center" vertical="center" wrapText="1"/>
    </xf>
    <xf numFmtId="1" fontId="39" fillId="0" borderId="8" xfId="3" applyNumberFormat="1" applyFont="1" applyFill="1" applyBorder="1" applyAlignment="1" applyProtection="1">
      <alignment horizontal="center" vertical="center" wrapText="1"/>
      <protection locked="0"/>
    </xf>
    <xf numFmtId="0" fontId="38" fillId="0" borderId="8" xfId="2" applyFont="1" applyFill="1" applyBorder="1" applyAlignment="1">
      <alignment horizontal="left" vertical="center" wrapText="1"/>
    </xf>
    <xf numFmtId="0" fontId="2" fillId="0" borderId="8" xfId="2" applyFont="1" applyFill="1" applyBorder="1" applyAlignment="1">
      <alignment horizontal="left" vertical="center" wrapText="1"/>
    </xf>
    <xf numFmtId="10" fontId="2" fillId="0" borderId="8" xfId="2" applyNumberFormat="1" applyFont="1" applyFill="1" applyBorder="1" applyAlignment="1">
      <alignment horizontal="center" vertical="center"/>
    </xf>
    <xf numFmtId="10" fontId="2" fillId="0" borderId="8" xfId="2" applyNumberFormat="1" applyFont="1" applyFill="1" applyBorder="1" applyAlignment="1">
      <alignment horizontal="left" vertical="center" wrapText="1"/>
    </xf>
    <xf numFmtId="10" fontId="2" fillId="0" borderId="8" xfId="2" applyNumberFormat="1" applyFont="1" applyFill="1" applyBorder="1" applyAlignment="1">
      <alignment horizontal="left" vertical="top" wrapText="1"/>
    </xf>
    <xf numFmtId="169" fontId="2" fillId="0" borderId="8" xfId="2" applyNumberFormat="1" applyFont="1" applyFill="1" applyBorder="1" applyAlignment="1">
      <alignment horizontal="left" wrapText="1"/>
    </xf>
    <xf numFmtId="169" fontId="2" fillId="0" borderId="8" xfId="2" applyNumberFormat="1" applyFont="1" applyFill="1" applyBorder="1" applyAlignment="1">
      <alignment wrapText="1"/>
    </xf>
    <xf numFmtId="0" fontId="2" fillId="0" borderId="0" xfId="2" applyFont="1" applyFill="1" applyAlignment="1">
      <alignment horizontal="left" vertical="center"/>
    </xf>
    <xf numFmtId="0" fontId="2" fillId="0" borderId="8" xfId="2" applyFont="1" applyFill="1" applyBorder="1" applyAlignment="1">
      <alignment horizontal="left" vertical="center"/>
    </xf>
    <xf numFmtId="10" fontId="2" fillId="0" borderId="8" xfId="2" applyNumberFormat="1" applyFont="1" applyFill="1" applyBorder="1" applyAlignment="1">
      <alignment horizontal="left" vertical="center"/>
    </xf>
    <xf numFmtId="0" fontId="2" fillId="0" borderId="8" xfId="4" applyFont="1" applyBorder="1" applyAlignment="1">
      <alignment vertical="top" wrapText="1"/>
    </xf>
    <xf numFmtId="0" fontId="2" fillId="0" borderId="8" xfId="2" applyFont="1" applyFill="1" applyBorder="1" applyAlignment="1">
      <alignment horizontal="left" vertical="top" wrapText="1"/>
    </xf>
    <xf numFmtId="169" fontId="2" fillId="3" borderId="8" xfId="2" applyNumberFormat="1" applyFont="1" applyFill="1" applyBorder="1" applyAlignment="1">
      <alignment vertical="center"/>
    </xf>
    <xf numFmtId="43" fontId="2" fillId="0" borderId="0" xfId="2" applyNumberFormat="1" applyFont="1" applyFill="1" applyAlignment="1">
      <alignment vertical="center"/>
    </xf>
  </cellXfs>
  <cellStyles count="8">
    <cellStyle name="Comma 2" xfId="5"/>
    <cellStyle name="Normal" xfId="0" builtinId="0"/>
    <cellStyle name="Normal 2" xfId="1"/>
    <cellStyle name="Normal 2 2" xfId="6"/>
    <cellStyle name="Normal 2 3" xfId="7"/>
    <cellStyle name="Normal 3" xfId="2"/>
    <cellStyle name="Normal 4" xfId="4"/>
    <cellStyle name="Normal_Linkage BS Dec09"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J84"/>
  <sheetViews>
    <sheetView view="pageBreakPreview" zoomScaleNormal="100" zoomScaleSheetLayoutView="100" workbookViewId="0">
      <selection activeCell="N36" sqref="N36"/>
    </sheetView>
  </sheetViews>
  <sheetFormatPr defaultRowHeight="12.75"/>
  <cols>
    <col min="1" max="1" width="2.33203125" customWidth="1"/>
    <col min="2" max="2" width="6.5" style="19" customWidth="1"/>
    <col min="3" max="3" width="5.6640625" customWidth="1"/>
    <col min="4" max="4" width="24" customWidth="1"/>
    <col min="5" max="5" width="13.83203125" style="3" customWidth="1"/>
    <col min="6" max="10" width="13.83203125" customWidth="1"/>
  </cols>
  <sheetData>
    <row r="1" spans="2:10">
      <c r="I1" s="2" t="s">
        <v>26</v>
      </c>
    </row>
    <row r="2" spans="2:10">
      <c r="I2" s="18" t="s">
        <v>78</v>
      </c>
    </row>
    <row r="3" spans="2:10" ht="39" customHeight="1">
      <c r="B3" s="104" t="s">
        <v>66</v>
      </c>
      <c r="C3" s="104"/>
      <c r="D3" s="104"/>
      <c r="E3" s="104"/>
      <c r="F3" s="104"/>
      <c r="G3" s="104"/>
      <c r="H3" s="104"/>
      <c r="I3" s="104"/>
      <c r="J3" s="104"/>
    </row>
    <row r="4" spans="2:10" ht="8.25" customHeight="1">
      <c r="B4" s="105"/>
      <c r="C4" s="105"/>
      <c r="D4" s="105"/>
      <c r="E4" s="105"/>
      <c r="F4" s="105"/>
      <c r="G4" s="105"/>
      <c r="H4" s="105"/>
      <c r="I4" s="105"/>
      <c r="J4" s="106"/>
    </row>
    <row r="5" spans="2:10" ht="25.5" customHeight="1">
      <c r="B5" s="12"/>
      <c r="C5" s="107" t="s">
        <v>73</v>
      </c>
      <c r="D5" s="108"/>
      <c r="E5" s="15" t="s">
        <v>74</v>
      </c>
      <c r="F5" s="15" t="s">
        <v>75</v>
      </c>
      <c r="G5" s="15" t="s">
        <v>62</v>
      </c>
      <c r="H5" s="15" t="s">
        <v>76</v>
      </c>
      <c r="I5" s="15" t="s">
        <v>63</v>
      </c>
      <c r="J5" s="16" t="s">
        <v>64</v>
      </c>
    </row>
    <row r="6" spans="2:10" ht="20.100000000000001" customHeight="1">
      <c r="B6" s="13">
        <v>1</v>
      </c>
      <c r="C6" s="102" t="s">
        <v>0</v>
      </c>
      <c r="D6" s="102"/>
      <c r="E6" s="4"/>
      <c r="F6" s="109" t="s">
        <v>134</v>
      </c>
      <c r="G6" s="110"/>
      <c r="H6" s="110"/>
      <c r="I6" s="110"/>
      <c r="J6" s="111"/>
    </row>
    <row r="7" spans="2:10" ht="20.100000000000001" customHeight="1">
      <c r="B7" s="13">
        <v>2</v>
      </c>
      <c r="C7" s="102" t="s">
        <v>8</v>
      </c>
      <c r="D7" s="102"/>
      <c r="E7" s="4"/>
      <c r="F7" s="109" t="s">
        <v>135</v>
      </c>
      <c r="G7" s="110"/>
      <c r="H7" s="110"/>
      <c r="I7" s="110"/>
      <c r="J7" s="111"/>
    </row>
    <row r="8" spans="2:10" s="11" customFormat="1" ht="27" customHeight="1">
      <c r="B8" s="13">
        <v>3</v>
      </c>
      <c r="C8" s="101" t="s">
        <v>10</v>
      </c>
      <c r="D8" s="101"/>
      <c r="E8" s="25" t="s">
        <v>11</v>
      </c>
      <c r="F8" s="112">
        <v>132</v>
      </c>
      <c r="G8" s="113"/>
      <c r="H8" s="113"/>
      <c r="I8" s="113"/>
      <c r="J8" s="114"/>
    </row>
    <row r="9" spans="2:10" s="11" customFormat="1" ht="44.25" customHeight="1">
      <c r="B9" s="13">
        <v>4</v>
      </c>
      <c r="C9" s="101" t="s">
        <v>12</v>
      </c>
      <c r="D9" s="101"/>
      <c r="E9" s="22" t="s">
        <v>13</v>
      </c>
      <c r="F9" s="109" t="s">
        <v>130</v>
      </c>
      <c r="G9" s="110"/>
      <c r="H9" s="110"/>
      <c r="I9" s="110"/>
      <c r="J9" s="111"/>
    </row>
    <row r="10" spans="2:10" ht="20.100000000000001" customHeight="1">
      <c r="B10" s="13">
        <v>5</v>
      </c>
      <c r="C10" s="102" t="s">
        <v>14</v>
      </c>
      <c r="D10" s="102"/>
      <c r="E10" s="4"/>
      <c r="F10" s="109" t="s">
        <v>131</v>
      </c>
      <c r="G10" s="110"/>
      <c r="H10" s="110"/>
      <c r="I10" s="110"/>
      <c r="J10" s="111"/>
    </row>
    <row r="11" spans="2:10" ht="28.5" customHeight="1">
      <c r="B11" s="38">
        <v>6</v>
      </c>
      <c r="C11" s="103" t="s">
        <v>15</v>
      </c>
      <c r="D11" s="103"/>
      <c r="E11" s="39" t="s">
        <v>67</v>
      </c>
      <c r="F11" s="47">
        <v>7.077</v>
      </c>
      <c r="G11" s="47">
        <v>7.077</v>
      </c>
      <c r="H11" s="47">
        <v>7.077</v>
      </c>
      <c r="I11" s="47">
        <v>7.077</v>
      </c>
      <c r="J11" s="47">
        <v>7.077</v>
      </c>
    </row>
    <row r="12" spans="2:10" ht="20.100000000000001" customHeight="1">
      <c r="B12" s="13">
        <v>7</v>
      </c>
      <c r="C12" s="102" t="s">
        <v>16</v>
      </c>
      <c r="D12" s="102"/>
      <c r="E12" s="8" t="s">
        <v>17</v>
      </c>
      <c r="F12" s="25" t="s">
        <v>132</v>
      </c>
      <c r="G12" s="25" t="s">
        <v>132</v>
      </c>
      <c r="H12" s="25" t="s">
        <v>132</v>
      </c>
      <c r="I12" s="25" t="s">
        <v>132</v>
      </c>
      <c r="J12" s="25" t="s">
        <v>132</v>
      </c>
    </row>
    <row r="13" spans="2:10" ht="30" customHeight="1">
      <c r="B13" s="13">
        <v>8</v>
      </c>
      <c r="C13" s="102" t="s">
        <v>18</v>
      </c>
      <c r="D13" s="102"/>
      <c r="E13" s="8" t="s">
        <v>17</v>
      </c>
      <c r="F13" s="61" t="s">
        <v>144</v>
      </c>
      <c r="G13" s="61" t="s">
        <v>144</v>
      </c>
      <c r="H13" s="61" t="s">
        <v>144</v>
      </c>
      <c r="I13" s="61" t="s">
        <v>144</v>
      </c>
      <c r="J13" s="61" t="s">
        <v>144</v>
      </c>
    </row>
    <row r="14" spans="2:10" ht="30" customHeight="1">
      <c r="B14" s="13">
        <v>9</v>
      </c>
      <c r="C14" s="102" t="s">
        <v>19</v>
      </c>
      <c r="D14" s="102"/>
      <c r="E14" s="8" t="s">
        <v>17</v>
      </c>
      <c r="F14" s="61" t="s">
        <v>145</v>
      </c>
      <c r="G14" s="61" t="s">
        <v>145</v>
      </c>
      <c r="H14" s="61" t="s">
        <v>145</v>
      </c>
      <c r="I14" s="61" t="s">
        <v>145</v>
      </c>
      <c r="J14" s="61" t="s">
        <v>145</v>
      </c>
    </row>
    <row r="15" spans="2:10" ht="15" customHeight="1">
      <c r="B15" s="38">
        <v>10</v>
      </c>
      <c r="C15" s="117" t="s">
        <v>20</v>
      </c>
      <c r="D15" s="117"/>
      <c r="E15" s="64" t="s">
        <v>1</v>
      </c>
      <c r="F15" s="46"/>
      <c r="G15" s="46" t="s">
        <v>133</v>
      </c>
      <c r="H15" s="46" t="s">
        <v>133</v>
      </c>
      <c r="I15" s="46" t="s">
        <v>133</v>
      </c>
      <c r="J15" s="46" t="s">
        <v>133</v>
      </c>
    </row>
    <row r="16" spans="2:10" ht="15" customHeight="1">
      <c r="B16" s="38">
        <v>11</v>
      </c>
      <c r="C16" s="117" t="s">
        <v>21</v>
      </c>
      <c r="D16" s="117"/>
      <c r="E16" s="64" t="s">
        <v>1</v>
      </c>
      <c r="F16" s="46"/>
      <c r="G16" s="98" t="s">
        <v>136</v>
      </c>
      <c r="H16" s="99"/>
      <c r="I16" s="99"/>
      <c r="J16" s="100"/>
    </row>
    <row r="17" spans="1:10" ht="15" customHeight="1">
      <c r="B17" s="38">
        <v>12</v>
      </c>
      <c r="C17" s="117" t="s">
        <v>22</v>
      </c>
      <c r="D17" s="117"/>
      <c r="E17" s="65"/>
      <c r="F17" s="48"/>
      <c r="G17" s="48"/>
      <c r="H17" s="48"/>
      <c r="I17" s="48"/>
      <c r="J17" s="48"/>
    </row>
    <row r="18" spans="1:10" ht="42.75" customHeight="1">
      <c r="B18" s="66">
        <v>12.1</v>
      </c>
      <c r="C18" s="117" t="s">
        <v>23</v>
      </c>
      <c r="D18" s="117"/>
      <c r="E18" s="64" t="s">
        <v>7</v>
      </c>
      <c r="F18" s="51" t="s">
        <v>138</v>
      </c>
      <c r="G18" s="50" t="s">
        <v>137</v>
      </c>
      <c r="H18" s="50" t="s">
        <v>137</v>
      </c>
      <c r="I18" s="49">
        <v>98.49</v>
      </c>
      <c r="J18" s="49">
        <v>195.85</v>
      </c>
    </row>
    <row r="19" spans="1:10" ht="42.75" customHeight="1">
      <c r="B19" s="66">
        <v>12.2</v>
      </c>
      <c r="C19" s="117" t="s">
        <v>24</v>
      </c>
      <c r="D19" s="117"/>
      <c r="E19" s="64" t="s">
        <v>7</v>
      </c>
      <c r="F19" s="51" t="s">
        <v>138</v>
      </c>
      <c r="G19" s="50" t="s">
        <v>137</v>
      </c>
      <c r="H19" s="50" t="s">
        <v>137</v>
      </c>
      <c r="I19" s="50" t="s">
        <v>137</v>
      </c>
      <c r="J19" s="50" t="s">
        <v>137</v>
      </c>
    </row>
    <row r="20" spans="1:10" ht="15" customHeight="1">
      <c r="B20" s="12"/>
      <c r="C20" s="102" t="s">
        <v>2</v>
      </c>
      <c r="D20" s="102"/>
      <c r="E20" s="4"/>
      <c r="F20" s="48"/>
      <c r="G20" s="48"/>
      <c r="H20" s="48"/>
      <c r="I20" s="48"/>
      <c r="J20" s="48"/>
    </row>
    <row r="21" spans="1:10" ht="15" customHeight="1">
      <c r="B21" s="13">
        <v>13</v>
      </c>
      <c r="C21" s="102" t="s">
        <v>3</v>
      </c>
      <c r="D21" s="102"/>
      <c r="E21" s="4"/>
      <c r="F21" s="5"/>
      <c r="G21" s="5"/>
      <c r="H21" s="5"/>
      <c r="I21" s="5"/>
      <c r="J21" s="5"/>
    </row>
    <row r="22" spans="1:10" ht="30" customHeight="1">
      <c r="B22" s="14">
        <v>13.1</v>
      </c>
      <c r="C22" s="115" t="s">
        <v>68</v>
      </c>
      <c r="D22" s="115"/>
      <c r="E22" s="8" t="s">
        <v>25</v>
      </c>
      <c r="F22" s="62">
        <v>3.0484279999999999</v>
      </c>
      <c r="G22" s="62">
        <v>191.54</v>
      </c>
      <c r="H22" s="62">
        <v>393.75152792999995</v>
      </c>
      <c r="I22" s="62">
        <v>514.84903999999995</v>
      </c>
      <c r="J22" s="62">
        <v>553.66660000000002</v>
      </c>
    </row>
    <row r="23" spans="1:10" ht="30" customHeight="1">
      <c r="B23" s="14">
        <v>13.2</v>
      </c>
      <c r="C23" s="115" t="s">
        <v>69</v>
      </c>
      <c r="D23" s="115"/>
      <c r="E23" s="8" t="s">
        <v>25</v>
      </c>
      <c r="F23" s="62">
        <v>3.0484279999999999</v>
      </c>
      <c r="G23" s="62">
        <v>188.58408000000003</v>
      </c>
      <c r="H23" s="62">
        <v>387.20047999999997</v>
      </c>
      <c r="I23" s="62">
        <v>508.64130000000006</v>
      </c>
      <c r="J23" s="62">
        <v>547.49826999999993</v>
      </c>
    </row>
    <row r="24" spans="1:10" ht="30" customHeight="1">
      <c r="B24" s="14">
        <v>13.3</v>
      </c>
      <c r="C24" s="115" t="s">
        <v>70</v>
      </c>
      <c r="D24" s="115"/>
      <c r="E24" s="8" t="s">
        <v>25</v>
      </c>
      <c r="F24" s="62"/>
      <c r="G24" s="62">
        <v>185.83132600000008</v>
      </c>
      <c r="H24" s="62">
        <v>380.16550000000001</v>
      </c>
      <c r="I24" s="62">
        <v>496.19571000000008</v>
      </c>
      <c r="J24" s="62">
        <v>538.02074999999991</v>
      </c>
    </row>
    <row r="25" spans="1:10" ht="43.5" customHeight="1">
      <c r="B25" s="13">
        <v>14</v>
      </c>
      <c r="C25" s="115" t="s">
        <v>71</v>
      </c>
      <c r="D25" s="115"/>
      <c r="E25" s="8" t="s">
        <v>25</v>
      </c>
      <c r="F25" s="62"/>
      <c r="G25" s="91">
        <f>G22-G23</f>
        <v>2.9559199999999635</v>
      </c>
      <c r="H25" s="62">
        <v>7.1130000000000004</v>
      </c>
      <c r="I25" s="62">
        <v>7.9925129999999891</v>
      </c>
      <c r="J25" s="62">
        <v>8.8422380000000071</v>
      </c>
    </row>
    <row r="26" spans="1:10" ht="30" customHeight="1">
      <c r="B26" s="38">
        <v>15</v>
      </c>
      <c r="C26" s="116" t="s">
        <v>77</v>
      </c>
      <c r="D26" s="116"/>
      <c r="E26" s="46" t="s">
        <v>25</v>
      </c>
      <c r="F26" s="63" t="s">
        <v>138</v>
      </c>
      <c r="G26" s="52" t="s">
        <v>129</v>
      </c>
      <c r="H26" s="52" t="s">
        <v>129</v>
      </c>
      <c r="I26" s="52" t="s">
        <v>129</v>
      </c>
      <c r="J26" s="52" t="s">
        <v>129</v>
      </c>
    </row>
    <row r="27" spans="1:10" ht="30" customHeight="1">
      <c r="B27" s="13">
        <v>16</v>
      </c>
      <c r="C27" s="115" t="s">
        <v>72</v>
      </c>
      <c r="D27" s="115"/>
      <c r="E27" s="8" t="s">
        <v>11</v>
      </c>
      <c r="F27" s="51" t="s">
        <v>138</v>
      </c>
      <c r="G27" s="22">
        <v>33.229999999999997</v>
      </c>
      <c r="H27" s="22">
        <v>72.290000000000006</v>
      </c>
      <c r="I27" s="22">
        <v>88.77</v>
      </c>
      <c r="J27" s="22">
        <v>89.54</v>
      </c>
    </row>
    <row r="29" spans="1:10">
      <c r="I29" s="2" t="s">
        <v>26</v>
      </c>
    </row>
    <row r="30" spans="1:10">
      <c r="B30" s="3"/>
      <c r="E30"/>
      <c r="I30" s="2" t="s">
        <v>9</v>
      </c>
    </row>
    <row r="31" spans="1:10">
      <c r="B31" s="3"/>
      <c r="E31"/>
    </row>
    <row r="32" spans="1:10" ht="20.25" customHeight="1">
      <c r="A32" s="17"/>
      <c r="B32" s="10"/>
      <c r="C32" s="119" t="s">
        <v>79</v>
      </c>
      <c r="D32" s="119"/>
      <c r="E32" s="27" t="s">
        <v>74</v>
      </c>
      <c r="F32" s="15" t="s">
        <v>75</v>
      </c>
      <c r="G32" s="15" t="s">
        <v>62</v>
      </c>
      <c r="H32" s="15" t="s">
        <v>76</v>
      </c>
      <c r="I32" s="15" t="s">
        <v>63</v>
      </c>
      <c r="J32" s="16" t="s">
        <v>64</v>
      </c>
    </row>
    <row r="33" spans="1:10" s="11" customFormat="1" ht="30" customHeight="1">
      <c r="A33" s="20"/>
      <c r="B33" s="21">
        <v>17</v>
      </c>
      <c r="C33" s="121" t="s">
        <v>27</v>
      </c>
      <c r="D33" s="121"/>
      <c r="E33" s="22"/>
      <c r="F33" s="22"/>
      <c r="G33" s="22"/>
      <c r="H33" s="22"/>
      <c r="I33" s="22"/>
      <c r="J33" s="22"/>
    </row>
    <row r="34" spans="1:10" s="11" customFormat="1" ht="30" customHeight="1">
      <c r="A34" s="23"/>
      <c r="B34" s="24">
        <v>17.100000000000001</v>
      </c>
      <c r="C34" s="121" t="s">
        <v>28</v>
      </c>
      <c r="D34" s="121"/>
      <c r="E34" s="25" t="s">
        <v>4</v>
      </c>
      <c r="F34" s="51" t="s">
        <v>138</v>
      </c>
      <c r="G34" s="45">
        <v>356.54305555555766</v>
      </c>
      <c r="H34" s="45">
        <v>179.70704861110411</v>
      </c>
      <c r="I34" s="45">
        <v>60.789583333333333</v>
      </c>
      <c r="J34" s="45">
        <v>90.424999999995336</v>
      </c>
    </row>
    <row r="35" spans="1:10" s="11" customFormat="1" ht="30" customHeight="1">
      <c r="A35" s="23"/>
      <c r="B35" s="24">
        <v>17.2</v>
      </c>
      <c r="C35" s="121" t="s">
        <v>29</v>
      </c>
      <c r="D35" s="121"/>
      <c r="E35" s="25" t="s">
        <v>4</v>
      </c>
      <c r="F35" s="51" t="s">
        <v>138</v>
      </c>
      <c r="G35" s="45">
        <v>585.82464120366058</v>
      </c>
      <c r="H35" s="45">
        <v>81.127939814816315</v>
      </c>
      <c r="I35" s="45">
        <v>11.452777777777778</v>
      </c>
      <c r="J35" s="45">
        <v>48.802083333333336</v>
      </c>
    </row>
    <row r="36" spans="1:10" s="11" customFormat="1" ht="30" customHeight="1">
      <c r="A36" s="20"/>
      <c r="B36" s="67">
        <v>18</v>
      </c>
      <c r="C36" s="118" t="s">
        <v>5</v>
      </c>
      <c r="D36" s="118"/>
      <c r="E36" s="46" t="s">
        <v>7</v>
      </c>
      <c r="F36" s="51" t="s">
        <v>138</v>
      </c>
      <c r="G36" s="52" t="s">
        <v>137</v>
      </c>
      <c r="H36" s="52" t="s">
        <v>137</v>
      </c>
      <c r="I36" s="52" t="s">
        <v>137</v>
      </c>
      <c r="J36" s="52" t="s">
        <v>137</v>
      </c>
    </row>
    <row r="37" spans="1:10" s="11" customFormat="1" ht="30" customHeight="1">
      <c r="A37" s="20"/>
      <c r="B37" s="67">
        <v>19</v>
      </c>
      <c r="C37" s="118" t="s">
        <v>6</v>
      </c>
      <c r="D37" s="118"/>
      <c r="E37" s="46" t="s">
        <v>7</v>
      </c>
      <c r="F37" s="51" t="s">
        <v>138</v>
      </c>
      <c r="G37" s="52" t="s">
        <v>137</v>
      </c>
      <c r="H37" s="52" t="s">
        <v>137</v>
      </c>
      <c r="I37" s="46">
        <v>49.25</v>
      </c>
      <c r="J37" s="46">
        <v>147.16999999999999</v>
      </c>
    </row>
    <row r="39" spans="1:10" ht="15" customHeight="1">
      <c r="B39" s="122" t="s">
        <v>80</v>
      </c>
      <c r="C39" s="122"/>
      <c r="D39" s="122"/>
      <c r="E39" s="122"/>
      <c r="F39" s="122"/>
      <c r="G39" s="122"/>
      <c r="H39" s="122"/>
      <c r="I39" s="122"/>
      <c r="J39" s="122"/>
    </row>
    <row r="40" spans="1:10" ht="15" customHeight="1">
      <c r="B40" s="31"/>
      <c r="C40" s="31"/>
      <c r="D40" s="31"/>
      <c r="E40" s="31"/>
      <c r="F40" s="31"/>
      <c r="G40" s="31"/>
      <c r="H40" s="31"/>
      <c r="I40" s="31"/>
      <c r="J40" s="31"/>
    </row>
    <row r="41" spans="1:10" ht="38.25" customHeight="1">
      <c r="B41" s="119" t="s">
        <v>84</v>
      </c>
      <c r="C41" s="119"/>
      <c r="D41" s="16" t="s">
        <v>79</v>
      </c>
      <c r="E41" s="129" t="s">
        <v>65</v>
      </c>
      <c r="F41" s="130"/>
      <c r="G41" s="16" t="s">
        <v>84</v>
      </c>
      <c r="H41" s="16" t="s">
        <v>79</v>
      </c>
      <c r="I41" s="119" t="s">
        <v>65</v>
      </c>
      <c r="J41" s="119"/>
    </row>
    <row r="42" spans="1:10" ht="15" customHeight="1">
      <c r="B42" s="120" t="s">
        <v>30</v>
      </c>
      <c r="C42" s="120"/>
      <c r="D42" s="32" t="s">
        <v>31</v>
      </c>
      <c r="E42" s="125">
        <v>6.91364308667759</v>
      </c>
      <c r="F42" s="126"/>
      <c r="G42" s="6" t="s">
        <v>32</v>
      </c>
      <c r="H42" s="6" t="s">
        <v>31</v>
      </c>
      <c r="I42" s="123">
        <v>22.538052529050603</v>
      </c>
      <c r="J42" s="124"/>
    </row>
    <row r="43" spans="1:10" ht="15" customHeight="1">
      <c r="B43" s="120"/>
      <c r="C43" s="120"/>
      <c r="D43" s="32" t="s">
        <v>33</v>
      </c>
      <c r="E43" s="125">
        <v>8.7295089969359889</v>
      </c>
      <c r="F43" s="126">
        <v>8.7295089969359889</v>
      </c>
      <c r="G43" s="7"/>
      <c r="H43" s="6" t="s">
        <v>33</v>
      </c>
      <c r="I43" s="123">
        <v>23.689511893929286</v>
      </c>
      <c r="J43" s="124">
        <v>23.689511893929286</v>
      </c>
    </row>
    <row r="44" spans="1:10" ht="15" customHeight="1">
      <c r="B44" s="120"/>
      <c r="C44" s="120"/>
      <c r="D44" s="32" t="s">
        <v>34</v>
      </c>
      <c r="E44" s="125">
        <v>14.465194243063179</v>
      </c>
      <c r="F44" s="126">
        <v>14.465194243063179</v>
      </c>
      <c r="G44" s="7"/>
      <c r="H44" s="6" t="s">
        <v>35</v>
      </c>
      <c r="I44" s="123">
        <v>24.554399104219627</v>
      </c>
      <c r="J44" s="124">
        <v>24.554399104219627</v>
      </c>
    </row>
    <row r="45" spans="1:10" ht="15" customHeight="1">
      <c r="B45" s="120" t="s">
        <v>36</v>
      </c>
      <c r="C45" s="120"/>
      <c r="D45" s="32" t="s">
        <v>31</v>
      </c>
      <c r="E45" s="125">
        <v>10.372124300479836</v>
      </c>
      <c r="F45" s="126">
        <v>10.372124300479836</v>
      </c>
      <c r="G45" s="6" t="s">
        <v>37</v>
      </c>
      <c r="H45" s="6" t="s">
        <v>31</v>
      </c>
      <c r="I45" s="123">
        <v>13.025814169672051</v>
      </c>
      <c r="J45" s="124">
        <v>13.025814169672051</v>
      </c>
    </row>
    <row r="46" spans="1:10" ht="15" customHeight="1">
      <c r="B46" s="120"/>
      <c r="C46" s="120"/>
      <c r="D46" s="32" t="s">
        <v>33</v>
      </c>
      <c r="E46" s="125">
        <v>10.593375145735664</v>
      </c>
      <c r="F46" s="126">
        <v>10.593375145735664</v>
      </c>
      <c r="G46" s="7"/>
      <c r="H46" s="6" t="s">
        <v>33</v>
      </c>
      <c r="I46" s="123">
        <v>7.27376929519819</v>
      </c>
      <c r="J46" s="124">
        <v>7.27376929519819</v>
      </c>
    </row>
    <row r="47" spans="1:10" ht="15" customHeight="1">
      <c r="B47" s="120"/>
      <c r="C47" s="120"/>
      <c r="D47" s="32" t="s">
        <v>35</v>
      </c>
      <c r="E47" s="125">
        <v>20.155126975704576</v>
      </c>
      <c r="F47" s="126">
        <v>20.155126975704576</v>
      </c>
      <c r="G47" s="7"/>
      <c r="H47" s="6" t="s">
        <v>34</v>
      </c>
      <c r="I47" s="123">
        <v>6.1975444783880063</v>
      </c>
      <c r="J47" s="124">
        <v>6.1975444783880063</v>
      </c>
    </row>
    <row r="48" spans="1:10" ht="15" customHeight="1">
      <c r="B48" s="120" t="s">
        <v>38</v>
      </c>
      <c r="C48" s="120"/>
      <c r="D48" s="32" t="s">
        <v>31</v>
      </c>
      <c r="E48" s="125">
        <v>19.027018098808636</v>
      </c>
      <c r="F48" s="126">
        <v>19.027018098808636</v>
      </c>
      <c r="G48" s="6" t="s">
        <v>39</v>
      </c>
      <c r="H48" s="6" t="s">
        <v>31</v>
      </c>
      <c r="I48" s="123">
        <v>8.7852489987279458</v>
      </c>
      <c r="J48" s="124">
        <v>8.7852489987279458</v>
      </c>
    </row>
    <row r="49" spans="2:10" ht="15" customHeight="1">
      <c r="B49" s="120"/>
      <c r="C49" s="120"/>
      <c r="D49" s="32" t="s">
        <v>33</v>
      </c>
      <c r="E49" s="125">
        <v>29.04699869939407</v>
      </c>
      <c r="F49" s="126">
        <v>29.04699869939407</v>
      </c>
      <c r="G49" s="7"/>
      <c r="H49" s="6" t="s">
        <v>33</v>
      </c>
      <c r="I49" s="123">
        <v>8.0917880955823804</v>
      </c>
      <c r="J49" s="124">
        <v>8.0917880955823804</v>
      </c>
    </row>
    <row r="50" spans="2:10" ht="15" customHeight="1">
      <c r="B50" s="120"/>
      <c r="C50" s="120"/>
      <c r="D50" s="32" t="s">
        <v>34</v>
      </c>
      <c r="E50" s="125">
        <v>28.757993980435209</v>
      </c>
      <c r="F50" s="126">
        <v>28.757993980435209</v>
      </c>
      <c r="G50" s="7"/>
      <c r="H50" s="6" t="s">
        <v>35</v>
      </c>
      <c r="I50" s="123">
        <v>6.3489564331223995</v>
      </c>
      <c r="J50" s="124">
        <v>6.3489564331223995</v>
      </c>
    </row>
    <row r="51" spans="2:10" ht="15" customHeight="1">
      <c r="B51" s="120" t="s">
        <v>40</v>
      </c>
      <c r="C51" s="120"/>
      <c r="D51" s="32" t="s">
        <v>31</v>
      </c>
      <c r="E51" s="125">
        <v>30.096</v>
      </c>
      <c r="F51" s="126">
        <v>30.096</v>
      </c>
      <c r="G51" s="6" t="s">
        <v>41</v>
      </c>
      <c r="H51" s="6" t="s">
        <v>31</v>
      </c>
      <c r="I51" s="123">
        <v>8.1288283420411744</v>
      </c>
      <c r="J51" s="124">
        <v>8.1288283420411744</v>
      </c>
    </row>
    <row r="52" spans="2:10" ht="15" customHeight="1">
      <c r="B52" s="120"/>
      <c r="C52" s="120"/>
      <c r="D52" s="32" t="s">
        <v>33</v>
      </c>
      <c r="E52" s="125">
        <v>30.096</v>
      </c>
      <c r="F52" s="126">
        <v>30.096</v>
      </c>
      <c r="G52" s="7"/>
      <c r="H52" s="6" t="s">
        <v>33</v>
      </c>
      <c r="I52" s="123">
        <v>7.518980035834657</v>
      </c>
      <c r="J52" s="124">
        <v>7.518980035834657</v>
      </c>
    </row>
    <row r="53" spans="2:10" ht="15" customHeight="1">
      <c r="B53" s="120"/>
      <c r="C53" s="120"/>
      <c r="D53" s="32" t="s">
        <v>35</v>
      </c>
      <c r="E53" s="125">
        <v>33.105599999999995</v>
      </c>
      <c r="F53" s="126">
        <v>33.105599999999995</v>
      </c>
      <c r="G53" s="7"/>
      <c r="H53" s="6" t="s">
        <v>35</v>
      </c>
      <c r="I53" s="123">
        <v>7.9196455384023317</v>
      </c>
      <c r="J53" s="124">
        <v>7.9196455384023317</v>
      </c>
    </row>
    <row r="54" spans="2:10" ht="15" customHeight="1">
      <c r="B54" s="120" t="s">
        <v>42</v>
      </c>
      <c r="C54" s="120"/>
      <c r="D54" s="32" t="s">
        <v>31</v>
      </c>
      <c r="E54" s="125">
        <v>30.096</v>
      </c>
      <c r="F54" s="126">
        <v>30.096</v>
      </c>
      <c r="G54" s="6" t="s">
        <v>43</v>
      </c>
      <c r="H54" s="6" t="s">
        <v>31</v>
      </c>
      <c r="I54" s="123">
        <v>6.0644708390447928</v>
      </c>
      <c r="J54" s="124">
        <v>6.0644708390447928</v>
      </c>
    </row>
    <row r="55" spans="2:10" ht="15" customHeight="1">
      <c r="B55" s="120"/>
      <c r="C55" s="120"/>
      <c r="D55" s="32" t="s">
        <v>33</v>
      </c>
      <c r="E55" s="125">
        <v>30.096</v>
      </c>
      <c r="F55" s="126">
        <v>30.096</v>
      </c>
      <c r="G55" s="7"/>
      <c r="H55" s="6" t="s">
        <v>33</v>
      </c>
      <c r="I55" s="123">
        <v>6.0105115901375923</v>
      </c>
      <c r="J55" s="124">
        <v>6.0105115901375923</v>
      </c>
    </row>
    <row r="56" spans="2:10" ht="15" customHeight="1">
      <c r="B56" s="120"/>
      <c r="C56" s="120"/>
      <c r="D56" s="32" t="s">
        <v>35</v>
      </c>
      <c r="E56" s="125">
        <v>33.105599999999995</v>
      </c>
      <c r="F56" s="126">
        <v>33.105599999999995</v>
      </c>
      <c r="G56" s="7"/>
      <c r="H56" s="6" t="s">
        <v>44</v>
      </c>
      <c r="I56" s="123">
        <v>4.7004907742956741</v>
      </c>
      <c r="J56" s="124">
        <v>4.7004907742956741</v>
      </c>
    </row>
    <row r="57" spans="2:10" ht="15" customHeight="1">
      <c r="B57" s="120" t="s">
        <v>45</v>
      </c>
      <c r="C57" s="120"/>
      <c r="D57" s="32" t="s">
        <v>31</v>
      </c>
      <c r="E57" s="125">
        <v>28.366807895043515</v>
      </c>
      <c r="F57" s="126">
        <v>28.366807895043515</v>
      </c>
      <c r="G57" s="6" t="s">
        <v>46</v>
      </c>
      <c r="H57" s="6" t="s">
        <v>31</v>
      </c>
      <c r="I57" s="123">
        <v>7.3594594260623785</v>
      </c>
      <c r="J57" s="124">
        <v>7.3594594260623785</v>
      </c>
    </row>
    <row r="58" spans="2:10" ht="15" customHeight="1">
      <c r="B58" s="136"/>
      <c r="C58" s="137"/>
      <c r="D58" s="32" t="s">
        <v>33</v>
      </c>
      <c r="E58" s="125">
        <v>20.603132801854262</v>
      </c>
      <c r="F58" s="126">
        <v>20.603132801854262</v>
      </c>
      <c r="G58" s="7"/>
      <c r="H58" s="6" t="s">
        <v>33</v>
      </c>
      <c r="I58" s="123">
        <v>7.7182570749845469</v>
      </c>
      <c r="J58" s="124">
        <v>7.7182570749845469</v>
      </c>
    </row>
    <row r="59" spans="2:10" ht="15" customHeight="1">
      <c r="B59" s="136"/>
      <c r="C59" s="137"/>
      <c r="D59" s="32" t="s">
        <v>34</v>
      </c>
      <c r="E59" s="125">
        <v>25.49671161636126</v>
      </c>
      <c r="F59" s="126">
        <v>25.49671161636126</v>
      </c>
      <c r="G59" s="7"/>
      <c r="H59" s="6" t="s">
        <v>35</v>
      </c>
      <c r="I59" s="123">
        <v>9.0222476802079825</v>
      </c>
      <c r="J59" s="124">
        <v>9.0222476802079825</v>
      </c>
    </row>
    <row r="60" spans="2:10" ht="15" customHeight="1">
      <c r="B60" s="138"/>
      <c r="C60" s="138"/>
      <c r="D60" s="28"/>
      <c r="E60" s="127"/>
      <c r="F60" s="128"/>
      <c r="G60" s="9" t="s">
        <v>47</v>
      </c>
      <c r="H60" s="7"/>
      <c r="I60" s="134">
        <f>SUM(E42:E59,I42:I59)</f>
        <v>594.07081213939546</v>
      </c>
      <c r="J60" s="135"/>
    </row>
    <row r="61" spans="2:10" ht="15">
      <c r="C61" s="19"/>
      <c r="E61" s="29"/>
      <c r="F61" s="29"/>
      <c r="G61" s="30"/>
      <c r="H61" s="26"/>
      <c r="I61" s="29"/>
      <c r="J61" s="29"/>
    </row>
    <row r="62" spans="2:10" ht="52.5" customHeight="1">
      <c r="B62" s="133" t="s">
        <v>81</v>
      </c>
      <c r="C62" s="133"/>
      <c r="D62" s="133"/>
      <c r="E62" s="133"/>
      <c r="F62" s="133"/>
      <c r="G62" s="133"/>
      <c r="H62" s="133"/>
      <c r="I62" s="133"/>
      <c r="J62" s="133"/>
    </row>
    <row r="63" spans="2:10" ht="50.25" customHeight="1">
      <c r="B63" s="131" t="s">
        <v>84</v>
      </c>
      <c r="C63" s="131"/>
      <c r="D63" s="139" t="s">
        <v>82</v>
      </c>
      <c r="E63" s="140"/>
      <c r="F63" s="141"/>
      <c r="G63" s="139" t="s">
        <v>83</v>
      </c>
      <c r="H63" s="140"/>
      <c r="I63" s="140"/>
      <c r="J63" s="141"/>
    </row>
    <row r="64" spans="2:10" ht="15" customHeight="1">
      <c r="B64" s="132" t="s">
        <v>30</v>
      </c>
      <c r="C64" s="132"/>
      <c r="D64" s="143">
        <f>132*0.99</f>
        <v>130.68</v>
      </c>
      <c r="E64" s="144"/>
      <c r="F64" s="145"/>
      <c r="G64" s="68"/>
      <c r="H64" s="71">
        <v>117.74030555555559</v>
      </c>
      <c r="I64" s="69"/>
      <c r="J64" s="70"/>
    </row>
    <row r="65" spans="2:10" ht="15" customHeight="1">
      <c r="B65" s="132" t="s">
        <v>36</v>
      </c>
      <c r="C65" s="132"/>
      <c r="D65" s="143">
        <f t="shared" ref="D65:D75" si="0">132*0.99</f>
        <v>130.68</v>
      </c>
      <c r="E65" s="144"/>
      <c r="F65" s="145"/>
      <c r="G65" s="68"/>
      <c r="H65" s="71">
        <v>111.40086021505378</v>
      </c>
      <c r="I65" s="69"/>
      <c r="J65" s="70"/>
    </row>
    <row r="66" spans="2:10" ht="15" customHeight="1">
      <c r="B66" s="132" t="s">
        <v>38</v>
      </c>
      <c r="C66" s="132"/>
      <c r="D66" s="143">
        <f t="shared" si="0"/>
        <v>130.68</v>
      </c>
      <c r="E66" s="144"/>
      <c r="F66" s="145"/>
      <c r="G66" s="68"/>
      <c r="H66" s="71">
        <v>106.43327777777779</v>
      </c>
      <c r="I66" s="69"/>
      <c r="J66" s="70"/>
    </row>
    <row r="67" spans="2:10" ht="15" customHeight="1">
      <c r="B67" s="132" t="s">
        <v>40</v>
      </c>
      <c r="C67" s="132"/>
      <c r="D67" s="143">
        <f t="shared" si="0"/>
        <v>130.68</v>
      </c>
      <c r="E67" s="144"/>
      <c r="F67" s="145"/>
      <c r="G67" s="68"/>
      <c r="H67" s="71">
        <v>64.893709677419366</v>
      </c>
      <c r="I67" s="69"/>
      <c r="J67" s="70"/>
    </row>
    <row r="68" spans="2:10" ht="15" customHeight="1">
      <c r="B68" s="132" t="s">
        <v>42</v>
      </c>
      <c r="C68" s="132"/>
      <c r="D68" s="143">
        <f t="shared" si="0"/>
        <v>130.68</v>
      </c>
      <c r="E68" s="144"/>
      <c r="F68" s="145"/>
      <c r="G68" s="68"/>
      <c r="H68" s="71">
        <v>82.33064516129032</v>
      </c>
      <c r="I68" s="69"/>
      <c r="J68" s="70"/>
    </row>
    <row r="69" spans="2:10" ht="15" customHeight="1">
      <c r="B69" s="132" t="s">
        <v>45</v>
      </c>
      <c r="C69" s="132"/>
      <c r="D69" s="143">
        <f t="shared" si="0"/>
        <v>130.68</v>
      </c>
      <c r="E69" s="144"/>
      <c r="F69" s="145"/>
      <c r="G69" s="68"/>
      <c r="H69" s="71">
        <v>102.14449999999999</v>
      </c>
      <c r="I69" s="69"/>
      <c r="J69" s="70"/>
    </row>
    <row r="70" spans="2:10" ht="15" customHeight="1">
      <c r="B70" s="132" t="s">
        <v>32</v>
      </c>
      <c r="C70" s="132"/>
      <c r="D70" s="143">
        <f t="shared" si="0"/>
        <v>130.68</v>
      </c>
      <c r="E70" s="144"/>
      <c r="F70" s="145"/>
      <c r="G70" s="68"/>
      <c r="H70" s="71">
        <v>107.94626344086018</v>
      </c>
      <c r="I70" s="69"/>
      <c r="J70" s="70"/>
    </row>
    <row r="71" spans="2:10" ht="15" customHeight="1">
      <c r="B71" s="132" t="s">
        <v>37</v>
      </c>
      <c r="C71" s="132"/>
      <c r="D71" s="143">
        <f t="shared" si="0"/>
        <v>130.68</v>
      </c>
      <c r="E71" s="144"/>
      <c r="F71" s="145"/>
      <c r="G71" s="68"/>
      <c r="H71" s="71">
        <v>96.386111111111092</v>
      </c>
      <c r="I71" s="69"/>
      <c r="J71" s="70"/>
    </row>
    <row r="72" spans="2:10" ht="15" customHeight="1">
      <c r="B72" s="132" t="s">
        <v>39</v>
      </c>
      <c r="C72" s="132"/>
      <c r="D72" s="143">
        <f t="shared" si="0"/>
        <v>130.68</v>
      </c>
      <c r="E72" s="144"/>
      <c r="F72" s="145"/>
      <c r="G72" s="68"/>
      <c r="H72" s="71">
        <v>86.008064516129039</v>
      </c>
      <c r="I72" s="69"/>
      <c r="J72" s="70"/>
    </row>
    <row r="73" spans="2:10" ht="15" customHeight="1">
      <c r="B73" s="132" t="s">
        <v>41</v>
      </c>
      <c r="C73" s="132"/>
      <c r="D73" s="143">
        <f t="shared" si="0"/>
        <v>130.68</v>
      </c>
      <c r="E73" s="144"/>
      <c r="F73" s="145"/>
      <c r="G73" s="68"/>
      <c r="H73" s="71">
        <v>63.971747311827954</v>
      </c>
      <c r="I73" s="69"/>
      <c r="J73" s="70"/>
    </row>
    <row r="74" spans="2:10" ht="15" customHeight="1">
      <c r="B74" s="132" t="s">
        <v>43</v>
      </c>
      <c r="C74" s="132"/>
      <c r="D74" s="143">
        <f t="shared" si="0"/>
        <v>130.68</v>
      </c>
      <c r="E74" s="144"/>
      <c r="F74" s="145"/>
      <c r="G74" s="68"/>
      <c r="H74" s="71">
        <v>87.690373563218387</v>
      </c>
      <c r="I74" s="69"/>
      <c r="J74" s="70"/>
    </row>
    <row r="75" spans="2:10" ht="15" customHeight="1">
      <c r="B75" s="132" t="s">
        <v>46</v>
      </c>
      <c r="C75" s="132"/>
      <c r="D75" s="143">
        <f t="shared" si="0"/>
        <v>130.68</v>
      </c>
      <c r="E75" s="144"/>
      <c r="F75" s="145"/>
      <c r="G75" s="68"/>
      <c r="H75" s="71">
        <v>90.496639784946225</v>
      </c>
      <c r="I75" s="69"/>
      <c r="J75" s="70"/>
    </row>
    <row r="78" spans="2:10" ht="15">
      <c r="I78" s="34" t="s">
        <v>88</v>
      </c>
    </row>
    <row r="79" spans="2:10" ht="15">
      <c r="I79" s="34" t="s">
        <v>89</v>
      </c>
    </row>
    <row r="80" spans="2:10" ht="15">
      <c r="I80" s="34"/>
    </row>
    <row r="81" spans="2:10" ht="30.75" customHeight="1">
      <c r="B81" s="33">
        <v>1</v>
      </c>
      <c r="C81" s="142" t="s">
        <v>87</v>
      </c>
      <c r="D81" s="142"/>
      <c r="E81" s="142"/>
      <c r="F81" s="142"/>
      <c r="G81" s="142"/>
      <c r="H81" s="142"/>
      <c r="I81" s="142"/>
      <c r="J81" s="142"/>
    </row>
    <row r="82" spans="2:10" ht="32.25" customHeight="1">
      <c r="B82" s="33">
        <v>2</v>
      </c>
      <c r="C82" s="142" t="s">
        <v>85</v>
      </c>
      <c r="D82" s="142"/>
      <c r="E82" s="142"/>
      <c r="F82" s="142"/>
      <c r="G82" s="142"/>
      <c r="H82" s="142"/>
      <c r="I82" s="142"/>
      <c r="J82" s="142"/>
    </row>
    <row r="83" spans="2:10" ht="31.5" customHeight="1">
      <c r="B83" s="33">
        <v>3</v>
      </c>
      <c r="C83" s="142" t="s">
        <v>86</v>
      </c>
      <c r="D83" s="142"/>
      <c r="E83" s="142"/>
      <c r="F83" s="142"/>
      <c r="G83" s="142"/>
      <c r="H83" s="142"/>
      <c r="I83" s="142"/>
      <c r="J83" s="142"/>
    </row>
    <row r="84" spans="2:10" ht="15">
      <c r="B84" s="1"/>
    </row>
  </sheetData>
  <mergeCells count="129">
    <mergeCell ref="D63:F63"/>
    <mergeCell ref="G63:J63"/>
    <mergeCell ref="C81:J81"/>
    <mergeCell ref="C82:J82"/>
    <mergeCell ref="C83:J83"/>
    <mergeCell ref="D71:F71"/>
    <mergeCell ref="D72:F72"/>
    <mergeCell ref="D73:F73"/>
    <mergeCell ref="D74:F74"/>
    <mergeCell ref="D75:F75"/>
    <mergeCell ref="B75:C75"/>
    <mergeCell ref="D64:F64"/>
    <mergeCell ref="D65:F65"/>
    <mergeCell ref="D66:F66"/>
    <mergeCell ref="D67:F67"/>
    <mergeCell ref="D68:F68"/>
    <mergeCell ref="D69:F69"/>
    <mergeCell ref="D70:F70"/>
    <mergeCell ref="B69:C69"/>
    <mergeCell ref="B70:C70"/>
    <mergeCell ref="B71:C71"/>
    <mergeCell ref="B72:C72"/>
    <mergeCell ref="B73:C73"/>
    <mergeCell ref="B74:C74"/>
    <mergeCell ref="B63:C63"/>
    <mergeCell ref="B64:C64"/>
    <mergeCell ref="B65:C65"/>
    <mergeCell ref="B66:C66"/>
    <mergeCell ref="B67:C67"/>
    <mergeCell ref="B68:C68"/>
    <mergeCell ref="B62:J62"/>
    <mergeCell ref="E50:F50"/>
    <mergeCell ref="E51:F51"/>
    <mergeCell ref="E52:F52"/>
    <mergeCell ref="E53:F53"/>
    <mergeCell ref="E54:F54"/>
    <mergeCell ref="E55:F55"/>
    <mergeCell ref="I60:J60"/>
    <mergeCell ref="I54:J54"/>
    <mergeCell ref="I55:J55"/>
    <mergeCell ref="I56:J56"/>
    <mergeCell ref="I57:J57"/>
    <mergeCell ref="I58:J58"/>
    <mergeCell ref="I59:J59"/>
    <mergeCell ref="B58:C58"/>
    <mergeCell ref="B59:C59"/>
    <mergeCell ref="B60:C60"/>
    <mergeCell ref="B54:C54"/>
    <mergeCell ref="B55:C55"/>
    <mergeCell ref="B56:C56"/>
    <mergeCell ref="B57:C57"/>
    <mergeCell ref="E56:F56"/>
    <mergeCell ref="E57:F57"/>
    <mergeCell ref="E58:F58"/>
    <mergeCell ref="E59:F59"/>
    <mergeCell ref="E60:F60"/>
    <mergeCell ref="I41:J41"/>
    <mergeCell ref="I42:J42"/>
    <mergeCell ref="I43:J43"/>
    <mergeCell ref="I44:J44"/>
    <mergeCell ref="I45:J45"/>
    <mergeCell ref="I46:J46"/>
    <mergeCell ref="I47:J47"/>
    <mergeCell ref="E41:F41"/>
    <mergeCell ref="E42:F42"/>
    <mergeCell ref="E43:F43"/>
    <mergeCell ref="E44:F44"/>
    <mergeCell ref="E45:F45"/>
    <mergeCell ref="E46:F46"/>
    <mergeCell ref="E47:F47"/>
    <mergeCell ref="E48:F48"/>
    <mergeCell ref="E49:F49"/>
    <mergeCell ref="B52:C52"/>
    <mergeCell ref="B53:C53"/>
    <mergeCell ref="B46:C46"/>
    <mergeCell ref="B47:C47"/>
    <mergeCell ref="B48:C48"/>
    <mergeCell ref="B49:C49"/>
    <mergeCell ref="B50:C50"/>
    <mergeCell ref="B51:C51"/>
    <mergeCell ref="I48:J48"/>
    <mergeCell ref="I49:J49"/>
    <mergeCell ref="I50:J50"/>
    <mergeCell ref="I51:J51"/>
    <mergeCell ref="I52:J52"/>
    <mergeCell ref="I53:J53"/>
    <mergeCell ref="C37:D37"/>
    <mergeCell ref="B41:C41"/>
    <mergeCell ref="B42:C42"/>
    <mergeCell ref="B43:C43"/>
    <mergeCell ref="B44:C44"/>
    <mergeCell ref="B45:C45"/>
    <mergeCell ref="C27:D27"/>
    <mergeCell ref="C32:D32"/>
    <mergeCell ref="C33:D33"/>
    <mergeCell ref="C34:D34"/>
    <mergeCell ref="C35:D35"/>
    <mergeCell ref="C36:D36"/>
    <mergeCell ref="B39:J39"/>
    <mergeCell ref="C21:D21"/>
    <mergeCell ref="C22:D22"/>
    <mergeCell ref="C23:D23"/>
    <mergeCell ref="C24:D24"/>
    <mergeCell ref="C25:D25"/>
    <mergeCell ref="C26:D26"/>
    <mergeCell ref="C15:D15"/>
    <mergeCell ref="C16:D16"/>
    <mergeCell ref="C17:D17"/>
    <mergeCell ref="C18:D18"/>
    <mergeCell ref="C19:D19"/>
    <mergeCell ref="C20:D20"/>
    <mergeCell ref="G16:J16"/>
    <mergeCell ref="C9:D9"/>
    <mergeCell ref="C10:D10"/>
    <mergeCell ref="C11:D11"/>
    <mergeCell ref="C12:D12"/>
    <mergeCell ref="C13:D13"/>
    <mergeCell ref="C14:D14"/>
    <mergeCell ref="B3:J3"/>
    <mergeCell ref="B4:J4"/>
    <mergeCell ref="C5:D5"/>
    <mergeCell ref="C6:D6"/>
    <mergeCell ref="C7:D7"/>
    <mergeCell ref="C8:D8"/>
    <mergeCell ref="F6:J6"/>
    <mergeCell ref="F7:J7"/>
    <mergeCell ref="F8:J8"/>
    <mergeCell ref="F9:J9"/>
    <mergeCell ref="F10:J10"/>
  </mergeCells>
  <pageMargins left="0.38" right="0.17" top="0.53" bottom="0.55000000000000004" header="0.3" footer="0.3"/>
  <pageSetup paperSize="9" scale="86" orientation="portrait" r:id="rId1"/>
  <rowBreaks count="2" manualBreakCount="2">
    <brk id="28" max="16383" man="1"/>
    <brk id="76" max="16383" man="1"/>
  </rowBreaks>
</worksheet>
</file>

<file path=xl/worksheets/sheet2.xml><?xml version="1.0" encoding="utf-8"?>
<worksheet xmlns="http://schemas.openxmlformats.org/spreadsheetml/2006/main" xmlns:r="http://schemas.openxmlformats.org/officeDocument/2006/relationships">
  <dimension ref="A2:I37"/>
  <sheetViews>
    <sheetView view="pageBreakPreview" zoomScaleNormal="100" zoomScaleSheetLayoutView="100" workbookViewId="0">
      <selection activeCell="P6" sqref="P6"/>
    </sheetView>
  </sheetViews>
  <sheetFormatPr defaultRowHeight="12.75"/>
  <cols>
    <col min="1" max="1" width="16.83203125" customWidth="1"/>
    <col min="2" max="6" width="12.83203125" style="3" customWidth="1"/>
    <col min="7" max="7" width="27.1640625" customWidth="1"/>
  </cols>
  <sheetData>
    <row r="2" spans="1:9" ht="15.75">
      <c r="G2" s="3" t="s">
        <v>48</v>
      </c>
    </row>
    <row r="3" spans="1:9" ht="92.25" customHeight="1">
      <c r="A3" s="146" t="s">
        <v>128</v>
      </c>
      <c r="B3" s="147"/>
      <c r="C3" s="147"/>
      <c r="D3" s="147"/>
      <c r="E3" s="147"/>
      <c r="F3" s="147"/>
      <c r="G3" s="148"/>
    </row>
    <row r="4" spans="1:9" ht="23.25" customHeight="1">
      <c r="A4" s="149" t="s">
        <v>90</v>
      </c>
      <c r="B4" s="150"/>
      <c r="C4" s="150"/>
      <c r="D4" s="150"/>
      <c r="E4" s="150"/>
      <c r="F4" s="150"/>
      <c r="G4" s="151"/>
    </row>
    <row r="5" spans="1:9" ht="60">
      <c r="A5" s="92" t="s">
        <v>84</v>
      </c>
      <c r="B5" s="93" t="s">
        <v>75</v>
      </c>
      <c r="C5" s="93" t="s">
        <v>62</v>
      </c>
      <c r="D5" s="93" t="s">
        <v>76</v>
      </c>
      <c r="E5" s="93" t="s">
        <v>63</v>
      </c>
      <c r="F5" s="93" t="s">
        <v>64</v>
      </c>
      <c r="G5" s="37" t="s">
        <v>91</v>
      </c>
    </row>
    <row r="6" spans="1:9" ht="18" customHeight="1">
      <c r="A6" s="36" t="s">
        <v>179</v>
      </c>
      <c r="B6" s="156" t="s">
        <v>138</v>
      </c>
      <c r="C6" s="40">
        <v>83.703193551678396</v>
      </c>
      <c r="D6" s="40">
        <v>99.420212223242572</v>
      </c>
      <c r="E6" s="40">
        <v>97.864163520729235</v>
      </c>
      <c r="F6" s="40">
        <v>79.405162738496074</v>
      </c>
      <c r="G6" s="155" t="s">
        <v>139</v>
      </c>
      <c r="I6">
        <f>AVERAGE(B6:F6)*132*0.99/100</f>
        <v>117.74030555555559</v>
      </c>
    </row>
    <row r="7" spans="1:9" ht="18" customHeight="1">
      <c r="A7" s="36" t="s">
        <v>180</v>
      </c>
      <c r="B7" s="157"/>
      <c r="C7" s="40">
        <v>65.756950409931861</v>
      </c>
      <c r="D7" s="40">
        <v>98.920287923220513</v>
      </c>
      <c r="E7" s="40">
        <v>94.35755403497339</v>
      </c>
      <c r="F7" s="40">
        <v>81.953454387471993</v>
      </c>
      <c r="G7" s="155"/>
      <c r="I7">
        <f t="shared" ref="I7:I17" si="0">AVERAGE(B7:F7)*132*0.99/100</f>
        <v>111.40086021505378</v>
      </c>
    </row>
    <row r="8" spans="1:9" ht="18" customHeight="1">
      <c r="A8" s="36" t="s">
        <v>181</v>
      </c>
      <c r="B8" s="157"/>
      <c r="C8" s="40">
        <v>40.922609937761464</v>
      </c>
      <c r="D8" s="40">
        <v>94.74364860728501</v>
      </c>
      <c r="E8" s="40">
        <v>96.197666904737588</v>
      </c>
      <c r="F8" s="40">
        <v>93.918987858381811</v>
      </c>
      <c r="G8" s="155"/>
      <c r="I8">
        <f t="shared" si="0"/>
        <v>106.43327777777779</v>
      </c>
    </row>
    <row r="9" spans="1:9" ht="18" customHeight="1">
      <c r="A9" s="36" t="s">
        <v>182</v>
      </c>
      <c r="B9" s="157"/>
      <c r="C9" s="40">
        <v>18.488896788017026</v>
      </c>
      <c r="D9" s="40">
        <v>39.371969943817447</v>
      </c>
      <c r="E9" s="40">
        <v>49.661571729020409</v>
      </c>
      <c r="F9" s="40">
        <v>91.111506067517809</v>
      </c>
      <c r="G9" s="155"/>
      <c r="I9">
        <f t="shared" si="0"/>
        <v>64.893709677419366</v>
      </c>
    </row>
    <row r="10" spans="1:9" ht="18" customHeight="1">
      <c r="A10" s="36" t="s">
        <v>183</v>
      </c>
      <c r="B10" s="157"/>
      <c r="C10" s="40">
        <v>11.552474895583398</v>
      </c>
      <c r="D10" s="40">
        <v>54.898940529439059</v>
      </c>
      <c r="E10" s="40">
        <v>99.060003752085862</v>
      </c>
      <c r="F10" s="40">
        <v>86.495453064368022</v>
      </c>
      <c r="G10" s="155"/>
      <c r="I10">
        <f t="shared" si="0"/>
        <v>82.33064516129032</v>
      </c>
    </row>
    <row r="11" spans="1:9" ht="18" customHeight="1">
      <c r="A11" s="36" t="s">
        <v>184</v>
      </c>
      <c r="B11" s="157"/>
      <c r="C11" s="40">
        <v>22.136516681971223</v>
      </c>
      <c r="D11" s="40">
        <v>100.00255076012648</v>
      </c>
      <c r="E11" s="40">
        <v>100.52545658606263</v>
      </c>
      <c r="F11" s="40">
        <v>89.990817263544542</v>
      </c>
      <c r="G11" s="155"/>
      <c r="I11">
        <f t="shared" si="0"/>
        <v>102.14449999999999</v>
      </c>
    </row>
    <row r="12" spans="1:9" ht="18" customHeight="1">
      <c r="A12" s="36" t="s">
        <v>185</v>
      </c>
      <c r="B12" s="157"/>
      <c r="C12" s="40">
        <v>40.598309586579369</v>
      </c>
      <c r="D12" s="40">
        <v>87.523985373447729</v>
      </c>
      <c r="E12" s="40">
        <v>99.356221057100811</v>
      </c>
      <c r="F12" s="40">
        <v>102.93551349269819</v>
      </c>
      <c r="G12" s="155"/>
      <c r="I12">
        <f t="shared" si="0"/>
        <v>107.94626344086018</v>
      </c>
    </row>
    <row r="13" spans="1:9" ht="18" customHeight="1">
      <c r="A13" s="36" t="s">
        <v>186</v>
      </c>
      <c r="B13" s="157"/>
      <c r="C13" s="40">
        <v>55.134680134680124</v>
      </c>
      <c r="D13" s="40">
        <v>37.160323776485392</v>
      </c>
      <c r="E13" s="40">
        <v>100.65299459238852</v>
      </c>
      <c r="F13" s="40">
        <v>102.08142026323843</v>
      </c>
      <c r="G13" s="155"/>
      <c r="I13">
        <f t="shared" si="0"/>
        <v>96.386111111111092</v>
      </c>
    </row>
    <row r="14" spans="1:9" ht="18" customHeight="1">
      <c r="A14" s="36" t="s">
        <v>187</v>
      </c>
      <c r="B14" s="157"/>
      <c r="C14" s="40">
        <v>72.795402707426163</v>
      </c>
      <c r="D14" s="40">
        <v>3.2337055797466356</v>
      </c>
      <c r="E14" s="40">
        <v>86.223920534770983</v>
      </c>
      <c r="F14" s="40">
        <v>101.01010101010104</v>
      </c>
      <c r="G14" s="155"/>
      <c r="I14">
        <f t="shared" si="0"/>
        <v>86.008064516129039</v>
      </c>
    </row>
    <row r="15" spans="1:9" ht="18" customHeight="1">
      <c r="A15" s="36" t="s">
        <v>188</v>
      </c>
      <c r="B15" s="157"/>
      <c r="C15" s="40">
        <v>7.3313782991202343</v>
      </c>
      <c r="D15" s="40">
        <v>59.889379293093832</v>
      </c>
      <c r="E15" s="40">
        <v>74.128380579993504</v>
      </c>
      <c r="F15" s="40">
        <v>54.462760547804507</v>
      </c>
      <c r="G15" s="155"/>
      <c r="I15">
        <f t="shared" si="0"/>
        <v>63.971747311827954</v>
      </c>
    </row>
    <row r="16" spans="1:9" ht="18" customHeight="1">
      <c r="A16" s="36" t="s">
        <v>189</v>
      </c>
      <c r="B16" s="157"/>
      <c r="C16" s="40">
        <v>0</v>
      </c>
      <c r="D16" s="40">
        <v>97.858090282332753</v>
      </c>
      <c r="E16" s="40">
        <v>82.908499836399486</v>
      </c>
      <c r="F16" s="40">
        <v>87.645939918667167</v>
      </c>
      <c r="G16" s="155"/>
      <c r="I16">
        <f t="shared" si="0"/>
        <v>87.690373563218387</v>
      </c>
    </row>
    <row r="17" spans="1:9" ht="18" customHeight="1">
      <c r="A17" s="36" t="s">
        <v>190</v>
      </c>
      <c r="B17" s="157"/>
      <c r="C17" s="40">
        <v>1.0861301183881829</v>
      </c>
      <c r="D17" s="40">
        <v>94.433665425845319</v>
      </c>
      <c r="E17" s="40">
        <v>78.349477176456631</v>
      </c>
      <c r="F17" s="40">
        <v>103.1329916960415</v>
      </c>
      <c r="G17" s="155"/>
      <c r="I17">
        <f t="shared" si="0"/>
        <v>90.496639784946225</v>
      </c>
    </row>
    <row r="18" spans="1:9" ht="18" customHeight="1">
      <c r="A18" s="36" t="s">
        <v>191</v>
      </c>
      <c r="B18" s="55"/>
      <c r="C18" s="55">
        <f>(C6*30*66+(C7*18*99/31+C7*13*132/31)*31+C8*30*132+C9*31*132+C10*31*132+C11*30*132+C12*31*132+C13*30*132+C14*132*31+C15*132*31+C16*132*28+C17*132*31)/(30*66+(18*99/31+13*132/31)*31+30*132+31*132+31*132+30*132+31*132+30*132+31*132+31*132+28*132+31*132)</f>
        <v>32.565417238840233</v>
      </c>
      <c r="D18" s="59">
        <f t="shared" ref="D18:F18" si="1">(D6*30+D7*31+D8*30+D9*31+D10*31+D11*30+D12*31+D13*30+D14*31+D15*31+D16*28+D17*31)/(30+31+30+31+31+30+31+30+31+31+28+31)</f>
        <v>71.962352178209386</v>
      </c>
      <c r="E18" s="59">
        <f t="shared" si="1"/>
        <v>88.202458735159382</v>
      </c>
      <c r="F18" s="59">
        <f t="shared" si="1"/>
        <v>89.507214108708482</v>
      </c>
      <c r="G18" s="28"/>
    </row>
    <row r="19" spans="1:9" ht="18" customHeight="1">
      <c r="A19" s="36"/>
      <c r="B19" s="55"/>
      <c r="C19" s="56"/>
      <c r="D19" s="57"/>
      <c r="E19" s="58"/>
      <c r="F19" s="59"/>
      <c r="G19" s="28"/>
    </row>
    <row r="20" spans="1:9" ht="78.75" customHeight="1">
      <c r="A20" s="158" t="s">
        <v>140</v>
      </c>
      <c r="B20" s="159"/>
      <c r="C20" s="159"/>
      <c r="D20" s="159"/>
      <c r="E20" s="159"/>
      <c r="F20" s="159"/>
      <c r="G20" s="160"/>
    </row>
    <row r="21" spans="1:9" ht="8.25" customHeight="1">
      <c r="A21" s="53"/>
      <c r="B21" s="54"/>
      <c r="C21" s="54"/>
      <c r="D21" s="54"/>
      <c r="E21" s="54"/>
      <c r="F21" s="54"/>
    </row>
    <row r="22" spans="1:9" ht="18" customHeight="1">
      <c r="A22" s="152" t="s">
        <v>92</v>
      </c>
      <c r="B22" s="153"/>
      <c r="C22" s="153"/>
      <c r="D22" s="153"/>
      <c r="E22" s="153"/>
      <c r="F22" s="153"/>
      <c r="G22" s="154"/>
    </row>
    <row r="23" spans="1:9" ht="27.75" customHeight="1">
      <c r="A23" s="60" t="s">
        <v>84</v>
      </c>
      <c r="B23" s="60" t="s">
        <v>75</v>
      </c>
      <c r="C23" s="60" t="s">
        <v>62</v>
      </c>
      <c r="D23" s="60" t="s">
        <v>76</v>
      </c>
      <c r="E23" s="60" t="s">
        <v>63</v>
      </c>
      <c r="F23" s="60" t="s">
        <v>64</v>
      </c>
      <c r="G23" s="61" t="s">
        <v>93</v>
      </c>
    </row>
    <row r="24" spans="1:9" ht="18" customHeight="1">
      <c r="A24" s="36" t="s">
        <v>49</v>
      </c>
      <c r="B24" s="35"/>
      <c r="C24" s="35"/>
      <c r="D24" s="35"/>
      <c r="E24" s="35"/>
      <c r="F24" s="35"/>
      <c r="G24" s="28"/>
    </row>
    <row r="25" spans="1:9" ht="18" customHeight="1">
      <c r="A25" s="36" t="s">
        <v>50</v>
      </c>
      <c r="B25" s="35"/>
      <c r="C25" s="35"/>
      <c r="D25" s="35"/>
      <c r="E25" s="35"/>
      <c r="F25" s="35"/>
      <c r="G25" s="28"/>
    </row>
    <row r="26" spans="1:9" ht="18" customHeight="1">
      <c r="A26" s="36" t="s">
        <v>51</v>
      </c>
      <c r="B26" s="35"/>
      <c r="C26" s="35"/>
      <c r="D26" s="35"/>
      <c r="E26" s="35"/>
      <c r="F26" s="35"/>
      <c r="G26" s="28"/>
    </row>
    <row r="27" spans="1:9" ht="18" customHeight="1">
      <c r="A27" s="36" t="s">
        <v>52</v>
      </c>
      <c r="B27" s="35"/>
      <c r="C27" s="35"/>
      <c r="D27" s="35"/>
      <c r="E27" s="35"/>
      <c r="F27" s="35"/>
      <c r="G27" s="28"/>
    </row>
    <row r="28" spans="1:9" ht="18" customHeight="1">
      <c r="A28" s="36" t="s">
        <v>53</v>
      </c>
      <c r="B28" s="35"/>
      <c r="C28" s="35"/>
      <c r="D28" s="35"/>
      <c r="E28" s="35"/>
      <c r="F28" s="35"/>
      <c r="G28" s="28"/>
    </row>
    <row r="29" spans="1:9" ht="18" customHeight="1">
      <c r="A29" s="36" t="s">
        <v>54</v>
      </c>
      <c r="B29" s="35"/>
      <c r="C29" s="35"/>
      <c r="D29" s="35"/>
      <c r="E29" s="35"/>
      <c r="F29" s="35"/>
      <c r="G29" s="28"/>
    </row>
    <row r="30" spans="1:9" ht="18" customHeight="1">
      <c r="A30" s="36" t="s">
        <v>55</v>
      </c>
      <c r="B30" s="35"/>
      <c r="C30" s="35"/>
      <c r="D30" s="35"/>
      <c r="E30" s="35"/>
      <c r="F30" s="35"/>
      <c r="G30" s="28"/>
    </row>
    <row r="31" spans="1:9" ht="18" customHeight="1">
      <c r="A31" s="36" t="s">
        <v>56</v>
      </c>
      <c r="B31" s="35"/>
      <c r="C31" s="35"/>
      <c r="D31" s="35"/>
      <c r="E31" s="35"/>
      <c r="F31" s="35"/>
      <c r="G31" s="28"/>
    </row>
    <row r="32" spans="1:9" ht="18" customHeight="1">
      <c r="A32" s="36" t="s">
        <v>57</v>
      </c>
      <c r="B32" s="35"/>
      <c r="C32" s="35"/>
      <c r="D32" s="35"/>
      <c r="E32" s="35"/>
      <c r="F32" s="35"/>
      <c r="G32" s="28"/>
    </row>
    <row r="33" spans="1:7" ht="18" customHeight="1">
      <c r="A33" s="36" t="s">
        <v>58</v>
      </c>
      <c r="B33" s="35"/>
      <c r="C33" s="35"/>
      <c r="D33" s="35"/>
      <c r="E33" s="35"/>
      <c r="F33" s="35"/>
      <c r="G33" s="28"/>
    </row>
    <row r="34" spans="1:7" ht="18" customHeight="1">
      <c r="A34" s="36" t="s">
        <v>59</v>
      </c>
      <c r="B34" s="35"/>
      <c r="C34" s="35"/>
      <c r="D34" s="35"/>
      <c r="E34" s="35"/>
      <c r="F34" s="35"/>
      <c r="G34" s="28"/>
    </row>
    <row r="35" spans="1:7" ht="18" customHeight="1">
      <c r="A35" s="36" t="s">
        <v>60</v>
      </c>
      <c r="B35" s="35"/>
      <c r="C35" s="35"/>
      <c r="D35" s="35"/>
      <c r="E35" s="35"/>
      <c r="F35" s="35"/>
      <c r="G35" s="28"/>
    </row>
    <row r="36" spans="1:7" ht="18" hidden="1" customHeight="1">
      <c r="A36" s="36" t="s">
        <v>61</v>
      </c>
      <c r="B36" s="35"/>
      <c r="C36" s="35"/>
      <c r="D36" s="35"/>
      <c r="E36" s="35"/>
      <c r="F36" s="35"/>
      <c r="G36" s="28"/>
    </row>
    <row r="37" spans="1:7">
      <c r="A37" s="3"/>
    </row>
  </sheetData>
  <mergeCells count="6">
    <mergeCell ref="A3:G3"/>
    <mergeCell ref="A4:G4"/>
    <mergeCell ref="A22:G22"/>
    <mergeCell ref="G6:G17"/>
    <mergeCell ref="B6:B17"/>
    <mergeCell ref="A20:G20"/>
  </mergeCells>
  <pageMargins left="0.54" right="0.31" top="0.45" bottom="0.38" header="0.3" footer="0.3"/>
  <pageSetup paperSize="9" scale="96"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P68"/>
  <sheetViews>
    <sheetView view="pageBreakPreview" zoomScaleNormal="100" zoomScaleSheetLayoutView="100" workbookViewId="0">
      <selection activeCell="D53" sqref="D53"/>
    </sheetView>
  </sheetViews>
  <sheetFormatPr defaultRowHeight="12.75"/>
  <cols>
    <col min="1" max="1" width="5.83203125" style="42" customWidth="1"/>
    <col min="2" max="2" width="36.1640625" style="41" customWidth="1"/>
    <col min="3" max="15" width="11.83203125" style="41" customWidth="1"/>
    <col min="16" max="16384" width="9.33203125" style="41"/>
  </cols>
  <sheetData>
    <row r="1" spans="1:15" ht="15.75">
      <c r="A1" s="72"/>
      <c r="B1" s="73"/>
      <c r="C1" s="73"/>
      <c r="D1" s="73"/>
      <c r="E1" s="73"/>
      <c r="F1" s="73"/>
      <c r="G1" s="73"/>
      <c r="H1" s="73"/>
      <c r="I1" s="73"/>
      <c r="J1" s="73"/>
      <c r="K1" s="73"/>
      <c r="L1" s="73"/>
      <c r="M1" s="73"/>
      <c r="N1" s="44" t="s">
        <v>127</v>
      </c>
      <c r="O1" s="73"/>
    </row>
    <row r="2" spans="1:15" ht="15.75">
      <c r="A2" s="72"/>
      <c r="B2" s="73"/>
      <c r="C2" s="73"/>
      <c r="D2" s="73"/>
      <c r="E2" s="73"/>
      <c r="F2" s="73"/>
      <c r="G2" s="73"/>
      <c r="H2" s="73"/>
      <c r="I2" s="73"/>
      <c r="J2" s="73"/>
      <c r="K2" s="73"/>
      <c r="L2" s="73"/>
      <c r="M2" s="73"/>
      <c r="N2" s="44"/>
      <c r="O2" s="73"/>
    </row>
    <row r="3" spans="1:15" ht="20.100000000000001" customHeight="1">
      <c r="A3" s="174" t="s">
        <v>103</v>
      </c>
      <c r="B3" s="174"/>
      <c r="C3" s="175" t="s">
        <v>134</v>
      </c>
      <c r="D3" s="176"/>
      <c r="E3" s="176"/>
      <c r="F3" s="176"/>
      <c r="G3" s="176"/>
      <c r="H3" s="176"/>
      <c r="I3" s="176"/>
      <c r="J3" s="176"/>
      <c r="K3" s="176"/>
      <c r="L3" s="176"/>
      <c r="M3" s="176"/>
      <c r="N3" s="176"/>
      <c r="O3" s="177"/>
    </row>
    <row r="4" spans="1:15" ht="20.100000000000001" customHeight="1">
      <c r="A4" s="174" t="s">
        <v>104</v>
      </c>
      <c r="B4" s="174"/>
      <c r="C4" s="175" t="s">
        <v>135</v>
      </c>
      <c r="D4" s="176"/>
      <c r="E4" s="176"/>
      <c r="F4" s="176"/>
      <c r="G4" s="176"/>
      <c r="H4" s="176"/>
      <c r="I4" s="176"/>
      <c r="J4" s="176"/>
      <c r="K4" s="176"/>
      <c r="L4" s="176"/>
      <c r="M4" s="176"/>
      <c r="N4" s="176"/>
      <c r="O4" s="177"/>
    </row>
    <row r="5" spans="1:15" ht="20.100000000000001" customHeight="1">
      <c r="A5" s="174" t="s">
        <v>105</v>
      </c>
      <c r="B5" s="174"/>
      <c r="C5" s="175" t="s">
        <v>141</v>
      </c>
      <c r="D5" s="176"/>
      <c r="E5" s="176"/>
      <c r="F5" s="176"/>
      <c r="G5" s="176"/>
      <c r="H5" s="176"/>
      <c r="I5" s="176"/>
      <c r="J5" s="176"/>
      <c r="K5" s="176"/>
      <c r="L5" s="176"/>
      <c r="M5" s="176"/>
      <c r="N5" s="176"/>
      <c r="O5" s="177"/>
    </row>
    <row r="6" spans="1:15" ht="20.100000000000001" customHeight="1">
      <c r="A6" s="184" t="s">
        <v>106</v>
      </c>
      <c r="B6" s="185"/>
      <c r="C6" s="185"/>
      <c r="D6" s="185"/>
      <c r="E6" s="185"/>
      <c r="F6" s="74"/>
      <c r="G6" s="74"/>
      <c r="H6" s="74"/>
      <c r="I6" s="74" t="s">
        <v>142</v>
      </c>
      <c r="J6" s="74"/>
      <c r="K6" s="74"/>
      <c r="L6" s="74"/>
      <c r="M6" s="74"/>
      <c r="N6" s="74"/>
      <c r="O6" s="75"/>
    </row>
    <row r="7" spans="1:15" ht="20.100000000000001" customHeight="1">
      <c r="A7" s="174" t="s">
        <v>107</v>
      </c>
      <c r="B7" s="174"/>
      <c r="C7" s="175" t="s">
        <v>133</v>
      </c>
      <c r="D7" s="176"/>
      <c r="E7" s="176"/>
      <c r="F7" s="176"/>
      <c r="G7" s="176"/>
      <c r="H7" s="176"/>
      <c r="I7" s="176"/>
      <c r="J7" s="176"/>
      <c r="K7" s="176"/>
      <c r="L7" s="176"/>
      <c r="M7" s="176"/>
      <c r="N7" s="176"/>
      <c r="O7" s="177"/>
    </row>
    <row r="8" spans="1:15" ht="20.100000000000001" customHeight="1">
      <c r="A8" s="174" t="s">
        <v>108</v>
      </c>
      <c r="B8" s="174"/>
      <c r="C8" s="178">
        <v>41413</v>
      </c>
      <c r="D8" s="179"/>
      <c r="E8" s="179"/>
      <c r="F8" s="179"/>
      <c r="G8" s="179"/>
      <c r="H8" s="179"/>
      <c r="I8" s="179"/>
      <c r="J8" s="179"/>
      <c r="K8" s="179"/>
      <c r="L8" s="179"/>
      <c r="M8" s="179"/>
      <c r="N8" s="179"/>
      <c r="O8" s="180"/>
    </row>
    <row r="9" spans="1:15" s="97" customFormat="1" ht="21.75" customHeight="1">
      <c r="A9" s="94"/>
      <c r="B9" s="95"/>
      <c r="C9" s="96" t="s">
        <v>94</v>
      </c>
      <c r="D9" s="96" t="s">
        <v>95</v>
      </c>
      <c r="E9" s="96" t="s">
        <v>96</v>
      </c>
      <c r="F9" s="96" t="s">
        <v>97</v>
      </c>
      <c r="G9" s="96" t="s">
        <v>98</v>
      </c>
      <c r="H9" s="96" t="s">
        <v>99</v>
      </c>
      <c r="I9" s="96" t="s">
        <v>100</v>
      </c>
      <c r="J9" s="96" t="s">
        <v>101</v>
      </c>
      <c r="K9" s="96" t="s">
        <v>75</v>
      </c>
      <c r="L9" s="96" t="s">
        <v>62</v>
      </c>
      <c r="M9" s="96" t="s">
        <v>76</v>
      </c>
      <c r="N9" s="96" t="s">
        <v>63</v>
      </c>
      <c r="O9" s="96" t="s">
        <v>64</v>
      </c>
    </row>
    <row r="10" spans="1:15" ht="20.100000000000001" customHeight="1">
      <c r="A10" s="76">
        <v>1</v>
      </c>
      <c r="B10" s="77" t="s">
        <v>149</v>
      </c>
      <c r="C10" s="161" t="s">
        <v>143</v>
      </c>
      <c r="D10" s="162"/>
      <c r="E10" s="162"/>
      <c r="F10" s="162"/>
      <c r="G10" s="162"/>
      <c r="H10" s="162"/>
      <c r="I10" s="162"/>
      <c r="J10" s="162"/>
      <c r="K10" s="163"/>
      <c r="L10" s="78">
        <v>32.541053972798238</v>
      </c>
      <c r="M10" s="78">
        <v>72.953402853776481</v>
      </c>
      <c r="N10" s="78">
        <v>88.187994366583524</v>
      </c>
      <c r="O10" s="78">
        <v>89.507214108708482</v>
      </c>
    </row>
    <row r="11" spans="1:15" ht="20.100000000000001" customHeight="1">
      <c r="A11" s="76">
        <v>2</v>
      </c>
      <c r="B11" s="79" t="s">
        <v>109</v>
      </c>
      <c r="C11" s="80"/>
      <c r="D11" s="80"/>
      <c r="E11" s="80"/>
      <c r="F11" s="80"/>
      <c r="G11" s="80"/>
      <c r="H11" s="80"/>
      <c r="I11" s="80"/>
      <c r="J11" s="80"/>
      <c r="K11" s="80"/>
      <c r="L11" s="80"/>
      <c r="M11" s="80"/>
      <c r="N11" s="80"/>
      <c r="O11" s="80"/>
    </row>
    <row r="12" spans="1:15" ht="20.100000000000001" customHeight="1">
      <c r="A12" s="76">
        <v>3</v>
      </c>
      <c r="B12" s="79" t="s">
        <v>110</v>
      </c>
      <c r="C12" s="161" t="s">
        <v>143</v>
      </c>
      <c r="D12" s="162"/>
      <c r="E12" s="162"/>
      <c r="F12" s="162"/>
      <c r="G12" s="162"/>
      <c r="H12" s="162"/>
      <c r="I12" s="162"/>
      <c r="J12" s="162"/>
      <c r="K12" s="163"/>
      <c r="L12" s="81">
        <v>185.83132600000008</v>
      </c>
      <c r="M12" s="81">
        <v>380.16550000000001</v>
      </c>
      <c r="N12" s="81">
        <v>496.19571000000008</v>
      </c>
      <c r="O12" s="81">
        <v>538.02074999999991</v>
      </c>
    </row>
    <row r="13" spans="1:15" ht="17.25" customHeight="1">
      <c r="A13" s="76">
        <v>4</v>
      </c>
      <c r="B13" s="79" t="s">
        <v>111</v>
      </c>
      <c r="C13" s="80"/>
      <c r="D13" s="80"/>
      <c r="E13" s="80"/>
      <c r="F13" s="80"/>
      <c r="G13" s="80"/>
      <c r="H13" s="80"/>
      <c r="I13" s="80"/>
      <c r="J13" s="80"/>
      <c r="K13" s="80"/>
      <c r="L13" s="81"/>
      <c r="M13" s="81"/>
      <c r="N13" s="81"/>
      <c r="O13" s="81"/>
    </row>
    <row r="14" spans="1:15" ht="20.100000000000001" customHeight="1">
      <c r="A14" s="76">
        <v>5</v>
      </c>
      <c r="B14" s="79" t="s">
        <v>112</v>
      </c>
      <c r="C14" s="161" t="s">
        <v>143</v>
      </c>
      <c r="D14" s="162"/>
      <c r="E14" s="162"/>
      <c r="F14" s="162"/>
      <c r="G14" s="162"/>
      <c r="H14" s="162"/>
      <c r="I14" s="162"/>
      <c r="J14" s="163"/>
      <c r="K14" s="82">
        <v>3.0484279999999999</v>
      </c>
      <c r="L14" s="81">
        <v>191.54</v>
      </c>
      <c r="M14" s="81">
        <v>393.75152792999995</v>
      </c>
      <c r="N14" s="81">
        <v>514.84903999999995</v>
      </c>
      <c r="O14" s="81">
        <v>553.66660000000002</v>
      </c>
    </row>
    <row r="15" spans="1:15" ht="35.25" customHeight="1">
      <c r="A15" s="76">
        <v>6</v>
      </c>
      <c r="B15" s="77" t="s">
        <v>150</v>
      </c>
      <c r="C15" s="164" t="s">
        <v>171</v>
      </c>
      <c r="D15" s="165"/>
      <c r="E15" s="165"/>
      <c r="F15" s="165"/>
      <c r="G15" s="165"/>
      <c r="H15" s="165"/>
      <c r="I15" s="165"/>
      <c r="J15" s="165"/>
      <c r="K15" s="165"/>
      <c r="L15" s="165"/>
      <c r="M15" s="165"/>
      <c r="N15" s="165"/>
      <c r="O15" s="166"/>
    </row>
    <row r="16" spans="1:15" ht="22.5" customHeight="1">
      <c r="A16" s="76">
        <v>7</v>
      </c>
      <c r="B16" s="79" t="s">
        <v>113</v>
      </c>
      <c r="C16" s="167"/>
      <c r="D16" s="168"/>
      <c r="E16" s="168"/>
      <c r="F16" s="168"/>
      <c r="G16" s="168"/>
      <c r="H16" s="168"/>
      <c r="I16" s="168"/>
      <c r="J16" s="168"/>
      <c r="K16" s="168"/>
      <c r="L16" s="168"/>
      <c r="M16" s="168"/>
      <c r="N16" s="168"/>
      <c r="O16" s="169"/>
    </row>
    <row r="17" spans="1:15" ht="33.75" customHeight="1">
      <c r="A17" s="76">
        <v>8</v>
      </c>
      <c r="B17" s="77" t="s">
        <v>151</v>
      </c>
      <c r="C17" s="167"/>
      <c r="D17" s="168"/>
      <c r="E17" s="168"/>
      <c r="F17" s="168"/>
      <c r="G17" s="168"/>
      <c r="H17" s="168"/>
      <c r="I17" s="168"/>
      <c r="J17" s="168"/>
      <c r="K17" s="168"/>
      <c r="L17" s="168"/>
      <c r="M17" s="168"/>
      <c r="N17" s="168"/>
      <c r="O17" s="169"/>
    </row>
    <row r="18" spans="1:15" ht="34.5" customHeight="1">
      <c r="A18" s="76">
        <v>9</v>
      </c>
      <c r="B18" s="77" t="s">
        <v>152</v>
      </c>
      <c r="C18" s="167"/>
      <c r="D18" s="168"/>
      <c r="E18" s="168"/>
      <c r="F18" s="168"/>
      <c r="G18" s="168"/>
      <c r="H18" s="168"/>
      <c r="I18" s="168"/>
      <c r="J18" s="168"/>
      <c r="K18" s="168"/>
      <c r="L18" s="168"/>
      <c r="M18" s="168"/>
      <c r="N18" s="168"/>
      <c r="O18" s="169"/>
    </row>
    <row r="19" spans="1:15" ht="32.25" customHeight="1">
      <c r="A19" s="76">
        <v>10</v>
      </c>
      <c r="B19" s="77" t="s">
        <v>153</v>
      </c>
      <c r="C19" s="167"/>
      <c r="D19" s="168"/>
      <c r="E19" s="168"/>
      <c r="F19" s="168"/>
      <c r="G19" s="168"/>
      <c r="H19" s="168"/>
      <c r="I19" s="168"/>
      <c r="J19" s="168"/>
      <c r="K19" s="168"/>
      <c r="L19" s="168"/>
      <c r="M19" s="168"/>
      <c r="N19" s="168"/>
      <c r="O19" s="169"/>
    </row>
    <row r="20" spans="1:15" ht="48" customHeight="1">
      <c r="A20" s="76">
        <v>11</v>
      </c>
      <c r="B20" s="77" t="s">
        <v>154</v>
      </c>
      <c r="C20" s="167"/>
      <c r="D20" s="168"/>
      <c r="E20" s="168"/>
      <c r="F20" s="168"/>
      <c r="G20" s="168"/>
      <c r="H20" s="168"/>
      <c r="I20" s="168"/>
      <c r="J20" s="168"/>
      <c r="K20" s="168"/>
      <c r="L20" s="168"/>
      <c r="M20" s="168"/>
      <c r="N20" s="168"/>
      <c r="O20" s="169"/>
    </row>
    <row r="21" spans="1:15" ht="34.5" customHeight="1">
      <c r="A21" s="76">
        <v>12</v>
      </c>
      <c r="B21" s="77" t="s">
        <v>155</v>
      </c>
      <c r="C21" s="167"/>
      <c r="D21" s="168"/>
      <c r="E21" s="168"/>
      <c r="F21" s="168"/>
      <c r="G21" s="168"/>
      <c r="H21" s="168"/>
      <c r="I21" s="168"/>
      <c r="J21" s="168"/>
      <c r="K21" s="168"/>
      <c r="L21" s="168"/>
      <c r="M21" s="168"/>
      <c r="N21" s="168"/>
      <c r="O21" s="169"/>
    </row>
    <row r="22" spans="1:15" ht="20.25" customHeight="1">
      <c r="A22" s="76">
        <v>13</v>
      </c>
      <c r="B22" s="79" t="s">
        <v>114</v>
      </c>
      <c r="C22" s="167"/>
      <c r="D22" s="168"/>
      <c r="E22" s="168"/>
      <c r="F22" s="168"/>
      <c r="G22" s="168"/>
      <c r="H22" s="168"/>
      <c r="I22" s="168"/>
      <c r="J22" s="168"/>
      <c r="K22" s="168"/>
      <c r="L22" s="168"/>
      <c r="M22" s="168"/>
      <c r="N22" s="168"/>
      <c r="O22" s="169"/>
    </row>
    <row r="23" spans="1:15" ht="34.5" customHeight="1">
      <c r="A23" s="76">
        <v>14</v>
      </c>
      <c r="B23" s="77" t="s">
        <v>156</v>
      </c>
      <c r="C23" s="167"/>
      <c r="D23" s="168"/>
      <c r="E23" s="168"/>
      <c r="F23" s="168"/>
      <c r="G23" s="168"/>
      <c r="H23" s="168"/>
      <c r="I23" s="168"/>
      <c r="J23" s="168"/>
      <c r="K23" s="168"/>
      <c r="L23" s="168"/>
      <c r="M23" s="168"/>
      <c r="N23" s="168"/>
      <c r="O23" s="169"/>
    </row>
    <row r="24" spans="1:15" ht="33.75" customHeight="1">
      <c r="A24" s="76">
        <v>15</v>
      </c>
      <c r="B24" s="77" t="s">
        <v>157</v>
      </c>
      <c r="C24" s="167"/>
      <c r="D24" s="168"/>
      <c r="E24" s="168"/>
      <c r="F24" s="168"/>
      <c r="G24" s="168"/>
      <c r="H24" s="168"/>
      <c r="I24" s="168"/>
      <c r="J24" s="168"/>
      <c r="K24" s="168"/>
      <c r="L24" s="168"/>
      <c r="M24" s="168"/>
      <c r="N24" s="168"/>
      <c r="O24" s="169"/>
    </row>
    <row r="25" spans="1:15" ht="52.5" customHeight="1">
      <c r="A25" s="76">
        <v>16</v>
      </c>
      <c r="B25" s="77" t="s">
        <v>158</v>
      </c>
      <c r="C25" s="167"/>
      <c r="D25" s="168"/>
      <c r="E25" s="168"/>
      <c r="F25" s="168"/>
      <c r="G25" s="168"/>
      <c r="H25" s="168"/>
      <c r="I25" s="168"/>
      <c r="J25" s="168"/>
      <c r="K25" s="168"/>
      <c r="L25" s="168"/>
      <c r="M25" s="168"/>
      <c r="N25" s="168"/>
      <c r="O25" s="169"/>
    </row>
    <row r="26" spans="1:15" ht="33" customHeight="1">
      <c r="A26" s="76">
        <v>17</v>
      </c>
      <c r="B26" s="77" t="s">
        <v>159</v>
      </c>
      <c r="C26" s="167"/>
      <c r="D26" s="168"/>
      <c r="E26" s="168"/>
      <c r="F26" s="168"/>
      <c r="G26" s="168"/>
      <c r="H26" s="168"/>
      <c r="I26" s="168"/>
      <c r="J26" s="168"/>
      <c r="K26" s="168"/>
      <c r="L26" s="168"/>
      <c r="M26" s="168"/>
      <c r="N26" s="168"/>
      <c r="O26" s="169"/>
    </row>
    <row r="27" spans="1:15" ht="19.5" customHeight="1">
      <c r="A27" s="76">
        <v>18</v>
      </c>
      <c r="B27" s="79" t="s">
        <v>115</v>
      </c>
      <c r="C27" s="170"/>
      <c r="D27" s="171"/>
      <c r="E27" s="171"/>
      <c r="F27" s="171"/>
      <c r="G27" s="171"/>
      <c r="H27" s="171"/>
      <c r="I27" s="171"/>
      <c r="J27" s="171"/>
      <c r="K27" s="171"/>
      <c r="L27" s="171"/>
      <c r="M27" s="171"/>
      <c r="N27" s="171"/>
      <c r="O27" s="172"/>
    </row>
    <row r="28" spans="1:15" ht="33" customHeight="1">
      <c r="A28" s="76">
        <v>19</v>
      </c>
      <c r="B28" s="77" t="s">
        <v>160</v>
      </c>
      <c r="C28" s="181" t="s">
        <v>143</v>
      </c>
      <c r="D28" s="182"/>
      <c r="E28" s="182"/>
      <c r="F28" s="182"/>
      <c r="G28" s="182"/>
      <c r="H28" s="182"/>
      <c r="I28" s="182"/>
      <c r="J28" s="182"/>
      <c r="K28" s="183"/>
      <c r="L28" s="83">
        <v>1.5</v>
      </c>
      <c r="M28" s="83">
        <v>1.8</v>
      </c>
      <c r="N28" s="83">
        <v>1.55</v>
      </c>
      <c r="O28" s="83">
        <v>1.6</v>
      </c>
    </row>
    <row r="29" spans="1:15" ht="33" customHeight="1">
      <c r="A29" s="76">
        <v>20</v>
      </c>
      <c r="B29" s="77" t="s">
        <v>161</v>
      </c>
      <c r="C29" s="80"/>
      <c r="D29" s="80"/>
      <c r="E29" s="80"/>
      <c r="F29" s="80"/>
      <c r="G29" s="80"/>
      <c r="H29" s="80"/>
      <c r="I29" s="80"/>
      <c r="J29" s="80"/>
      <c r="K29" s="80"/>
      <c r="L29" s="80"/>
      <c r="M29" s="80"/>
      <c r="N29" s="80"/>
      <c r="O29" s="80"/>
    </row>
    <row r="30" spans="1:15" ht="21.75" customHeight="1">
      <c r="A30" s="76">
        <v>21</v>
      </c>
      <c r="B30" s="79" t="s">
        <v>116</v>
      </c>
      <c r="C30" s="80"/>
      <c r="D30" s="80"/>
      <c r="E30" s="80"/>
      <c r="F30" s="80"/>
      <c r="G30" s="80"/>
      <c r="H30" s="80"/>
      <c r="I30" s="80"/>
      <c r="J30" s="80"/>
      <c r="K30" s="80"/>
      <c r="L30" s="81">
        <v>559.92909999999995</v>
      </c>
      <c r="M30" s="80"/>
      <c r="N30" s="80"/>
      <c r="O30" s="80"/>
    </row>
    <row r="31" spans="1:15" ht="48.75" customHeight="1">
      <c r="A31" s="76">
        <v>22</v>
      </c>
      <c r="B31" s="77" t="s">
        <v>162</v>
      </c>
      <c r="C31" s="80"/>
      <c r="D31" s="80"/>
      <c r="E31" s="80"/>
      <c r="F31" s="80"/>
      <c r="G31" s="80"/>
      <c r="H31" s="80"/>
      <c r="I31" s="80"/>
      <c r="J31" s="80"/>
      <c r="K31" s="80"/>
      <c r="L31" s="81">
        <v>6.6944999999999997</v>
      </c>
      <c r="M31" s="80"/>
      <c r="N31" s="80"/>
      <c r="O31" s="80"/>
    </row>
    <row r="32" spans="1:15" ht="34.5" customHeight="1">
      <c r="A32" s="76">
        <v>23</v>
      </c>
      <c r="B32" s="77" t="s">
        <v>163</v>
      </c>
      <c r="C32" s="80"/>
      <c r="D32" s="80"/>
      <c r="E32" s="80"/>
      <c r="F32" s="80"/>
      <c r="G32" s="80"/>
      <c r="H32" s="80"/>
      <c r="I32" s="80"/>
      <c r="J32" s="80"/>
      <c r="K32" s="80"/>
      <c r="L32" s="80">
        <v>1866.4315999999999</v>
      </c>
      <c r="M32" s="80"/>
      <c r="N32" s="80"/>
      <c r="O32" s="80"/>
    </row>
    <row r="33" spans="1:15" ht="33" customHeight="1">
      <c r="A33" s="76">
        <v>24</v>
      </c>
      <c r="B33" s="77" t="s">
        <v>164</v>
      </c>
      <c r="C33" s="80"/>
      <c r="D33" s="80"/>
      <c r="E33" s="80"/>
      <c r="F33" s="80"/>
      <c r="G33" s="80"/>
      <c r="H33" s="80"/>
      <c r="I33" s="80"/>
      <c r="J33" s="80"/>
      <c r="K33" s="80"/>
      <c r="L33" s="80"/>
      <c r="M33" s="80"/>
      <c r="N33" s="80"/>
      <c r="O33" s="80"/>
    </row>
    <row r="34" spans="1:15" ht="33.75" customHeight="1">
      <c r="A34" s="84"/>
      <c r="B34" s="77" t="s">
        <v>165</v>
      </c>
      <c r="C34" s="80"/>
      <c r="D34" s="80"/>
      <c r="E34" s="80"/>
      <c r="F34" s="80"/>
      <c r="G34" s="80"/>
      <c r="H34" s="80"/>
      <c r="I34" s="80"/>
      <c r="J34" s="80"/>
      <c r="K34" s="80"/>
      <c r="L34" s="80"/>
      <c r="M34" s="80"/>
      <c r="N34" s="80"/>
      <c r="O34" s="80"/>
    </row>
    <row r="35" spans="1:15" ht="20.100000000000001" customHeight="1">
      <c r="A35" s="84"/>
      <c r="B35" s="79" t="s">
        <v>117</v>
      </c>
      <c r="C35" s="80"/>
      <c r="D35" s="80"/>
      <c r="E35" s="80"/>
      <c r="F35" s="80"/>
      <c r="G35" s="80"/>
      <c r="H35" s="80"/>
      <c r="I35" s="80"/>
      <c r="J35" s="80"/>
      <c r="K35" s="80"/>
      <c r="L35" s="81">
        <v>102.55500000000001</v>
      </c>
      <c r="M35" s="80"/>
      <c r="N35" s="80"/>
      <c r="O35" s="80"/>
    </row>
    <row r="36" spans="1:15" ht="20.100000000000001" customHeight="1">
      <c r="A36" s="84"/>
      <c r="B36" s="79" t="s">
        <v>118</v>
      </c>
      <c r="C36" s="80"/>
      <c r="D36" s="80"/>
      <c r="E36" s="80"/>
      <c r="F36" s="80"/>
      <c r="G36" s="80"/>
      <c r="H36" s="80"/>
      <c r="I36" s="80"/>
      <c r="J36" s="80"/>
      <c r="K36" s="80"/>
      <c r="L36" s="90">
        <v>0.18608</v>
      </c>
      <c r="M36" s="80"/>
      <c r="N36" s="80"/>
      <c r="O36" s="80"/>
    </row>
    <row r="37" spans="1:15" ht="20.100000000000001" customHeight="1">
      <c r="A37" s="84"/>
      <c r="B37" s="79" t="s">
        <v>119</v>
      </c>
      <c r="C37" s="80"/>
      <c r="D37" s="80"/>
      <c r="E37" s="80"/>
      <c r="F37" s="80"/>
      <c r="G37" s="80"/>
      <c r="H37" s="80"/>
      <c r="I37" s="80"/>
      <c r="J37" s="80"/>
      <c r="K37" s="80"/>
      <c r="L37" s="80"/>
      <c r="M37" s="80"/>
      <c r="N37" s="80"/>
      <c r="O37" s="80"/>
    </row>
    <row r="38" spans="1:15" ht="20.100000000000001" customHeight="1">
      <c r="A38" s="84"/>
      <c r="B38" s="79" t="s">
        <v>117</v>
      </c>
      <c r="C38" s="80"/>
      <c r="D38" s="80"/>
      <c r="E38" s="80"/>
      <c r="F38" s="80"/>
      <c r="G38" s="80"/>
      <c r="H38" s="80"/>
      <c r="I38" s="80"/>
      <c r="J38" s="80"/>
      <c r="K38" s="80"/>
      <c r="L38" s="80">
        <v>107.1195</v>
      </c>
      <c r="M38" s="80"/>
      <c r="N38" s="80"/>
      <c r="O38" s="80"/>
    </row>
    <row r="39" spans="1:15" ht="34.5" customHeight="1">
      <c r="A39" s="84"/>
      <c r="B39" s="77" t="s">
        <v>166</v>
      </c>
      <c r="C39" s="80"/>
      <c r="D39" s="80"/>
      <c r="E39" s="80"/>
      <c r="F39" s="80"/>
      <c r="G39" s="80"/>
      <c r="H39" s="80"/>
      <c r="I39" s="80"/>
      <c r="J39" s="80"/>
      <c r="K39" s="80"/>
      <c r="L39" s="89">
        <v>9.5089999999999994E-2</v>
      </c>
      <c r="M39" s="80"/>
      <c r="N39" s="80"/>
      <c r="O39" s="80"/>
    </row>
    <row r="40" spans="1:15" ht="36" customHeight="1">
      <c r="A40" s="84"/>
      <c r="B40" s="77" t="s">
        <v>167</v>
      </c>
      <c r="C40" s="80"/>
      <c r="D40" s="80"/>
      <c r="E40" s="80"/>
      <c r="F40" s="80"/>
      <c r="G40" s="80"/>
      <c r="H40" s="80"/>
      <c r="I40" s="80"/>
      <c r="J40" s="80"/>
      <c r="K40" s="80"/>
      <c r="L40" s="80"/>
      <c r="M40" s="80"/>
      <c r="N40" s="80"/>
      <c r="O40" s="80"/>
    </row>
    <row r="41" spans="1:15" ht="17.25" customHeight="1">
      <c r="A41" s="84"/>
      <c r="B41" s="79" t="s">
        <v>117</v>
      </c>
      <c r="C41" s="80"/>
      <c r="D41" s="80"/>
      <c r="E41" s="80"/>
      <c r="F41" s="80"/>
      <c r="G41" s="80"/>
      <c r="H41" s="80"/>
      <c r="I41" s="80"/>
      <c r="J41" s="80"/>
      <c r="K41" s="80"/>
      <c r="L41" s="81">
        <v>92.1374</v>
      </c>
      <c r="M41" s="80"/>
      <c r="N41" s="80"/>
      <c r="O41" s="80"/>
    </row>
    <row r="42" spans="1:15" ht="18" customHeight="1">
      <c r="A42" s="84"/>
      <c r="B42" s="79" t="s">
        <v>118</v>
      </c>
      <c r="C42" s="80"/>
      <c r="D42" s="80"/>
      <c r="E42" s="80"/>
      <c r="F42" s="80"/>
      <c r="G42" s="80"/>
      <c r="H42" s="80"/>
      <c r="I42" s="80"/>
      <c r="J42" s="80"/>
      <c r="K42" s="80"/>
      <c r="L42" s="89">
        <v>5.015E-2</v>
      </c>
      <c r="M42" s="80"/>
      <c r="N42" s="80"/>
      <c r="O42" s="80"/>
    </row>
    <row r="43" spans="1:15" ht="18.75" customHeight="1">
      <c r="A43" s="84"/>
      <c r="B43" s="79" t="s">
        <v>120</v>
      </c>
      <c r="C43" s="80"/>
      <c r="D43" s="80"/>
      <c r="E43" s="80"/>
      <c r="F43" s="80"/>
      <c r="G43" s="80"/>
      <c r="H43" s="80"/>
      <c r="I43" s="80"/>
      <c r="J43" s="80"/>
      <c r="K43" s="80"/>
      <c r="L43" s="80"/>
      <c r="M43" s="80"/>
      <c r="N43" s="80"/>
      <c r="O43" s="80"/>
    </row>
    <row r="44" spans="1:15" ht="17.25" customHeight="1">
      <c r="A44" s="84"/>
      <c r="B44" s="79" t="s">
        <v>117</v>
      </c>
      <c r="C44" s="80"/>
      <c r="D44" s="80"/>
      <c r="E44" s="80"/>
      <c r="F44" s="80"/>
      <c r="G44" s="80"/>
      <c r="H44" s="80"/>
      <c r="I44" s="80"/>
      <c r="J44" s="80"/>
      <c r="K44" s="80"/>
      <c r="L44" s="81">
        <v>8.8036999999999992</v>
      </c>
      <c r="M44" s="80"/>
      <c r="N44" s="80"/>
      <c r="O44" s="80"/>
    </row>
    <row r="45" spans="1:15" ht="18" customHeight="1">
      <c r="A45" s="84"/>
      <c r="B45" s="79" t="s">
        <v>118</v>
      </c>
      <c r="C45" s="80"/>
      <c r="D45" s="80"/>
      <c r="E45" s="80"/>
      <c r="F45" s="80"/>
      <c r="G45" s="80"/>
      <c r="H45" s="80"/>
      <c r="I45" s="80"/>
      <c r="J45" s="80"/>
      <c r="K45" s="80"/>
      <c r="L45" s="89">
        <v>0.13200000000000001</v>
      </c>
      <c r="M45" s="80"/>
      <c r="N45" s="80"/>
      <c r="O45" s="80"/>
    </row>
    <row r="46" spans="1:15" ht="51.75" customHeight="1">
      <c r="A46" s="84"/>
      <c r="B46" s="79" t="s">
        <v>102</v>
      </c>
      <c r="C46" s="80"/>
      <c r="D46" s="80"/>
      <c r="E46" s="80"/>
      <c r="F46" s="80"/>
      <c r="G46" s="80"/>
      <c r="H46" s="80"/>
      <c r="I46" s="80"/>
      <c r="J46" s="80"/>
      <c r="K46" s="80"/>
      <c r="L46" s="80"/>
      <c r="M46" s="80"/>
      <c r="N46" s="80"/>
      <c r="O46" s="80"/>
    </row>
    <row r="47" spans="1:15" ht="13.5" customHeight="1">
      <c r="A47" s="84"/>
      <c r="B47" s="79"/>
      <c r="C47" s="80"/>
      <c r="D47" s="80"/>
      <c r="E47" s="80"/>
      <c r="F47" s="80"/>
      <c r="G47" s="80"/>
      <c r="H47" s="80"/>
      <c r="I47" s="80"/>
      <c r="J47" s="80"/>
      <c r="K47" s="80"/>
      <c r="L47" s="80"/>
      <c r="M47" s="80"/>
      <c r="N47" s="80"/>
      <c r="O47" s="80"/>
    </row>
    <row r="48" spans="1:15" ht="20.100000000000001" customHeight="1">
      <c r="A48" s="84"/>
      <c r="B48" s="79" t="s">
        <v>117</v>
      </c>
      <c r="C48" s="80"/>
      <c r="D48" s="80"/>
      <c r="E48" s="80"/>
      <c r="F48" s="80"/>
      <c r="G48" s="80"/>
      <c r="H48" s="80"/>
      <c r="I48" s="80"/>
      <c r="J48" s="80"/>
      <c r="K48" s="80"/>
      <c r="L48" s="81">
        <v>37.313200000000002</v>
      </c>
      <c r="M48" s="80"/>
      <c r="N48" s="80"/>
      <c r="O48" s="80"/>
    </row>
    <row r="49" spans="1:16" ht="20.100000000000001" customHeight="1">
      <c r="A49" s="84"/>
      <c r="B49" s="79" t="s">
        <v>118</v>
      </c>
      <c r="C49" s="80"/>
      <c r="D49" s="80"/>
      <c r="E49" s="80"/>
      <c r="F49" s="80"/>
      <c r="G49" s="80"/>
      <c r="H49" s="80"/>
      <c r="I49" s="80"/>
      <c r="J49" s="80"/>
      <c r="K49" s="80"/>
      <c r="L49" s="80"/>
      <c r="M49" s="80"/>
      <c r="N49" s="80"/>
      <c r="O49" s="80"/>
    </row>
    <row r="50" spans="1:16" ht="33.75" customHeight="1">
      <c r="A50" s="84"/>
      <c r="B50" s="79" t="s">
        <v>121</v>
      </c>
      <c r="C50" s="161" t="s">
        <v>175</v>
      </c>
      <c r="D50" s="162"/>
      <c r="E50" s="162"/>
      <c r="F50" s="162"/>
      <c r="G50" s="162"/>
      <c r="H50" s="162"/>
      <c r="I50" s="162"/>
      <c r="J50" s="162"/>
      <c r="K50" s="162"/>
      <c r="L50" s="162"/>
      <c r="M50" s="162"/>
      <c r="N50" s="162"/>
      <c r="O50" s="163"/>
    </row>
    <row r="51" spans="1:16" ht="20.100000000000001" customHeight="1">
      <c r="A51" s="76">
        <v>25</v>
      </c>
      <c r="B51" s="79" t="s">
        <v>170</v>
      </c>
      <c r="C51" s="80"/>
      <c r="D51" s="80"/>
      <c r="E51" s="80"/>
      <c r="F51" s="80"/>
      <c r="G51" s="80"/>
      <c r="H51" s="80"/>
      <c r="I51" s="80"/>
      <c r="J51" s="80"/>
      <c r="K51" s="80"/>
      <c r="L51" s="81">
        <f>L35+L38+L41+L44+L48</f>
        <v>347.92880000000002</v>
      </c>
      <c r="M51" s="80"/>
      <c r="N51" s="80"/>
      <c r="O51" s="80"/>
      <c r="P51" s="41">
        <v>582.24800700000003</v>
      </c>
    </row>
    <row r="52" spans="1:16" ht="20.100000000000001" customHeight="1">
      <c r="A52" s="76">
        <v>26</v>
      </c>
      <c r="B52" s="79" t="s">
        <v>122</v>
      </c>
      <c r="C52" s="80"/>
      <c r="D52" s="80"/>
      <c r="E52" s="80"/>
      <c r="F52" s="80"/>
      <c r="G52" s="80"/>
      <c r="H52" s="80"/>
      <c r="I52" s="80"/>
      <c r="J52" s="80"/>
      <c r="K52" s="80"/>
      <c r="L52" s="81">
        <f>L53/2</f>
        <v>2.9878058474831328</v>
      </c>
      <c r="M52" s="80"/>
      <c r="N52" s="80"/>
      <c r="O52" s="80"/>
    </row>
    <row r="53" spans="1:16" ht="20.100000000000001" customHeight="1">
      <c r="A53" s="76">
        <v>27</v>
      </c>
      <c r="B53" s="79" t="s">
        <v>123</v>
      </c>
      <c r="C53" s="80"/>
      <c r="D53" s="80"/>
      <c r="E53" s="80"/>
      <c r="F53" s="80"/>
      <c r="G53" s="80"/>
      <c r="H53" s="80"/>
      <c r="I53" s="80"/>
      <c r="J53" s="80"/>
      <c r="K53" s="80"/>
      <c r="L53" s="81">
        <f>L51*10/P51</f>
        <v>5.9756116949662657</v>
      </c>
      <c r="M53" s="80"/>
      <c r="N53" s="80"/>
      <c r="O53" s="80"/>
    </row>
    <row r="54" spans="1:16" ht="33" customHeight="1">
      <c r="A54" s="76">
        <v>28</v>
      </c>
      <c r="B54" s="77" t="s">
        <v>168</v>
      </c>
      <c r="C54" s="81"/>
      <c r="D54" s="81"/>
      <c r="E54" s="81"/>
      <c r="F54" s="81"/>
      <c r="G54" s="81"/>
      <c r="H54" s="81"/>
      <c r="I54" s="81"/>
      <c r="J54" s="81"/>
      <c r="K54" s="81"/>
      <c r="L54" s="81">
        <v>114.07824220000001</v>
      </c>
      <c r="M54" s="81">
        <v>342.73938650000002</v>
      </c>
      <c r="N54" s="81">
        <v>343.76064810000003</v>
      </c>
      <c r="O54" s="81">
        <v>0.56950179999999995</v>
      </c>
    </row>
    <row r="55" spans="1:16" ht="33" customHeight="1">
      <c r="A55" s="76">
        <v>29</v>
      </c>
      <c r="B55" s="79" t="s">
        <v>177</v>
      </c>
      <c r="C55" s="80"/>
      <c r="D55" s="80"/>
      <c r="E55" s="80"/>
      <c r="F55" s="80"/>
      <c r="G55" s="80"/>
      <c r="H55" s="80"/>
      <c r="I55" s="80"/>
      <c r="J55" s="80"/>
      <c r="K55" s="80"/>
      <c r="L55" s="80"/>
      <c r="M55" s="80"/>
      <c r="N55" s="80"/>
      <c r="O55" s="80"/>
    </row>
    <row r="56" spans="1:16" ht="31.5" customHeight="1">
      <c r="A56" s="76">
        <v>30</v>
      </c>
      <c r="B56" s="79" t="s">
        <v>176</v>
      </c>
      <c r="C56" s="81"/>
      <c r="D56" s="81"/>
      <c r="E56" s="81"/>
      <c r="F56" s="81"/>
      <c r="G56" s="81"/>
      <c r="H56" s="81"/>
      <c r="I56" s="81"/>
      <c r="J56" s="81"/>
      <c r="K56" s="81"/>
      <c r="L56" s="81">
        <v>-143.8766732</v>
      </c>
      <c r="M56" s="81">
        <v>95.249018500000005</v>
      </c>
      <c r="N56" s="81">
        <v>86.880023899999998</v>
      </c>
      <c r="O56" s="81">
        <v>95.469842</v>
      </c>
    </row>
    <row r="57" spans="1:16" ht="20.100000000000001" customHeight="1">
      <c r="A57" s="76">
        <v>31</v>
      </c>
      <c r="B57" s="79" t="s">
        <v>124</v>
      </c>
      <c r="C57" s="80"/>
      <c r="D57" s="80"/>
      <c r="E57" s="80"/>
      <c r="F57" s="80"/>
      <c r="G57" s="80"/>
      <c r="H57" s="80"/>
      <c r="I57" s="80"/>
      <c r="J57" s="80"/>
      <c r="K57" s="80"/>
      <c r="L57" s="81">
        <v>3.6791500000000212</v>
      </c>
      <c r="M57" s="81">
        <v>7.1784100000008948</v>
      </c>
      <c r="N57" s="81">
        <v>12.613989999999376</v>
      </c>
      <c r="O57" s="81">
        <v>9.4570600000008653</v>
      </c>
    </row>
    <row r="58" spans="1:16" ht="16.5" customHeight="1">
      <c r="A58" s="76">
        <v>32</v>
      </c>
      <c r="B58" s="79" t="s">
        <v>125</v>
      </c>
      <c r="C58" s="80"/>
      <c r="D58" s="80"/>
      <c r="E58" s="80"/>
      <c r="F58" s="80"/>
      <c r="G58" s="80"/>
      <c r="H58" s="80"/>
      <c r="I58" s="80"/>
      <c r="J58" s="80"/>
      <c r="K58" s="80"/>
      <c r="L58" s="80"/>
      <c r="M58" s="80"/>
      <c r="N58" s="80"/>
      <c r="O58" s="80"/>
    </row>
    <row r="59" spans="1:16" ht="32.25" customHeight="1">
      <c r="A59" s="76">
        <v>33</v>
      </c>
      <c r="B59" s="79" t="s">
        <v>126</v>
      </c>
      <c r="C59" s="80"/>
      <c r="D59" s="80"/>
      <c r="E59" s="80"/>
      <c r="F59" s="80"/>
      <c r="G59" s="80"/>
      <c r="H59" s="80"/>
      <c r="I59" s="81"/>
      <c r="J59" s="81"/>
      <c r="K59" s="81"/>
      <c r="L59" s="81">
        <v>0.20437089999999999</v>
      </c>
      <c r="M59" s="81">
        <v>1.1916043999999999</v>
      </c>
      <c r="N59" s="81">
        <v>2.7464881000000001</v>
      </c>
      <c r="O59" s="81">
        <v>1.6161456000000001</v>
      </c>
    </row>
    <row r="60" spans="1:16" customFormat="1" ht="19.5" customHeight="1">
      <c r="A60" s="86" t="s">
        <v>173</v>
      </c>
      <c r="B60" s="87"/>
      <c r="C60" s="88"/>
      <c r="D60" s="88"/>
      <c r="E60" s="88"/>
      <c r="F60" s="88"/>
      <c r="G60" s="88"/>
      <c r="H60" s="88"/>
      <c r="I60" s="88"/>
      <c r="J60" s="88"/>
      <c r="K60" s="88"/>
      <c r="L60" s="88"/>
      <c r="M60" s="88"/>
      <c r="N60" s="88"/>
      <c r="O60" s="88"/>
    </row>
    <row r="61" spans="1:16" customFormat="1" ht="20.25" customHeight="1">
      <c r="A61" s="86" t="s">
        <v>172</v>
      </c>
      <c r="B61" s="87"/>
      <c r="C61" s="88"/>
      <c r="D61" s="88"/>
      <c r="E61" s="88"/>
      <c r="F61" s="88"/>
      <c r="G61" s="88"/>
      <c r="H61" s="88"/>
      <c r="I61" s="88"/>
      <c r="J61" s="88"/>
      <c r="K61" s="88"/>
      <c r="L61" s="88"/>
      <c r="M61" s="88"/>
      <c r="N61" s="88"/>
      <c r="O61" s="88"/>
    </row>
    <row r="62" spans="1:16" customFormat="1" ht="20.25" customHeight="1">
      <c r="A62" s="173" t="s">
        <v>174</v>
      </c>
      <c r="B62" s="173"/>
      <c r="C62" s="173"/>
      <c r="D62" s="173"/>
      <c r="E62" s="173"/>
      <c r="F62" s="173"/>
      <c r="G62" s="173"/>
      <c r="H62" s="173"/>
      <c r="I62" s="173"/>
      <c r="J62" s="173"/>
      <c r="K62" s="173"/>
      <c r="L62" s="173"/>
      <c r="M62" s="173"/>
      <c r="N62" s="173"/>
      <c r="O62" s="173"/>
    </row>
    <row r="63" spans="1:16" customFormat="1" ht="36" customHeight="1">
      <c r="A63" s="173" t="s">
        <v>178</v>
      </c>
      <c r="B63" s="173"/>
      <c r="C63" s="173"/>
      <c r="D63" s="173"/>
      <c r="E63" s="173"/>
      <c r="F63" s="173"/>
      <c r="G63" s="173"/>
      <c r="H63" s="173"/>
      <c r="I63" s="173"/>
      <c r="J63" s="173"/>
      <c r="K63" s="173"/>
      <c r="L63" s="173"/>
      <c r="M63" s="173"/>
      <c r="N63" s="173"/>
      <c r="O63" s="173"/>
    </row>
    <row r="64" spans="1:16" ht="15">
      <c r="A64" s="85" t="s">
        <v>146</v>
      </c>
      <c r="B64" s="73"/>
      <c r="C64" s="73"/>
      <c r="D64" s="73"/>
      <c r="E64" s="73"/>
      <c r="F64" s="73"/>
      <c r="G64" s="73"/>
      <c r="H64" s="73"/>
      <c r="I64" s="73"/>
      <c r="J64" s="73"/>
      <c r="K64" s="73"/>
      <c r="L64" s="73"/>
      <c r="M64" s="73"/>
      <c r="N64" s="73"/>
      <c r="O64" s="73"/>
    </row>
    <row r="65" spans="1:15" ht="15">
      <c r="A65" s="73" t="s">
        <v>169</v>
      </c>
      <c r="B65" s="73"/>
      <c r="C65" s="73"/>
      <c r="D65" s="73"/>
      <c r="E65" s="73"/>
      <c r="F65" s="73"/>
      <c r="G65" s="73"/>
      <c r="H65" s="73"/>
      <c r="I65" s="73"/>
      <c r="J65" s="73"/>
      <c r="K65" s="73"/>
      <c r="L65" s="73"/>
      <c r="M65" s="73"/>
      <c r="N65" s="73"/>
      <c r="O65" s="73"/>
    </row>
    <row r="66" spans="1:15" ht="15">
      <c r="A66" s="85" t="s">
        <v>147</v>
      </c>
      <c r="B66" s="73"/>
      <c r="C66" s="73"/>
      <c r="D66" s="73"/>
      <c r="E66" s="73"/>
      <c r="F66" s="73"/>
      <c r="G66" s="73"/>
      <c r="H66" s="73"/>
      <c r="I66" s="73"/>
      <c r="J66" s="73"/>
      <c r="K66" s="73"/>
      <c r="L66" s="73"/>
      <c r="M66" s="73"/>
      <c r="N66" s="73"/>
      <c r="O66" s="73"/>
    </row>
    <row r="67" spans="1:15" ht="15">
      <c r="A67" s="85" t="s">
        <v>148</v>
      </c>
      <c r="B67" s="73"/>
      <c r="C67" s="73"/>
      <c r="D67" s="73"/>
      <c r="E67" s="73"/>
      <c r="F67" s="73"/>
      <c r="G67" s="73"/>
      <c r="H67" s="73"/>
      <c r="I67" s="73"/>
      <c r="J67" s="73"/>
      <c r="K67" s="73"/>
      <c r="L67" s="73"/>
      <c r="M67" s="73"/>
      <c r="N67" s="73"/>
      <c r="O67" s="73"/>
    </row>
    <row r="68" spans="1:15">
      <c r="A68" s="43"/>
    </row>
  </sheetData>
  <mergeCells count="19">
    <mergeCell ref="A8:B8"/>
    <mergeCell ref="C14:J14"/>
    <mergeCell ref="C12:K12"/>
    <mergeCell ref="C10:K10"/>
    <mergeCell ref="C15:O27"/>
    <mergeCell ref="C50:O50"/>
    <mergeCell ref="A63:O63"/>
    <mergeCell ref="A3:B3"/>
    <mergeCell ref="C3:O3"/>
    <mergeCell ref="C4:O4"/>
    <mergeCell ref="C5:O5"/>
    <mergeCell ref="C7:O7"/>
    <mergeCell ref="A62:O62"/>
    <mergeCell ref="C8:O8"/>
    <mergeCell ref="A4:B4"/>
    <mergeCell ref="A5:B5"/>
    <mergeCell ref="C28:K28"/>
    <mergeCell ref="A6:E6"/>
    <mergeCell ref="A7:B7"/>
  </mergeCells>
  <pageMargins left="0.47244094488188981" right="0.19685039370078741" top="0.55118110236220474" bottom="0.43307086614173229" header="0.31496062992125984" footer="0.31496062992125984"/>
  <pageSetup paperSize="9" scale="55" fitToHeight="2" orientation="portrait" r:id="rId1"/>
  <rowBreaks count="1" manualBreakCount="1">
    <brk id="46" max="16383" man="1"/>
  </rowBreaks>
</worksheet>
</file>

<file path=xl/worksheets/sheet4.xml><?xml version="1.0" encoding="utf-8"?>
<worksheet xmlns="http://schemas.openxmlformats.org/spreadsheetml/2006/main" xmlns:r="http://schemas.openxmlformats.org/officeDocument/2006/relationships">
  <dimension ref="A2:D48"/>
  <sheetViews>
    <sheetView tabSelected="1" view="pageBreakPreview" zoomScaleSheetLayoutView="100" workbookViewId="0">
      <pane xSplit="2" ySplit="8" topLeftCell="C33" activePane="bottomRight" state="frozen"/>
      <selection activeCell="F39" sqref="F39"/>
      <selection pane="topRight" activeCell="F39" sqref="F39"/>
      <selection pane="bottomLeft" activeCell="F39" sqref="F39"/>
      <selection pane="bottomRight" activeCell="G45" sqref="G45"/>
    </sheetView>
  </sheetViews>
  <sheetFormatPr defaultRowHeight="12.75"/>
  <cols>
    <col min="1" max="1" width="9" style="186" customWidth="1"/>
    <col min="2" max="2" width="54.6640625" style="187" customWidth="1"/>
    <col min="3" max="3" width="16.33203125" style="197" customWidth="1"/>
    <col min="4" max="4" width="16.33203125" style="187" bestFit="1" customWidth="1"/>
    <col min="5" max="8" width="11.83203125" style="187" customWidth="1"/>
    <col min="9" max="16384" width="9.33203125" style="187"/>
  </cols>
  <sheetData>
    <row r="2" spans="1:4">
      <c r="C2" s="188"/>
      <c r="D2" s="189"/>
    </row>
    <row r="3" spans="1:4" ht="15.75">
      <c r="B3" s="190" t="s">
        <v>192</v>
      </c>
      <c r="C3" s="191"/>
      <c r="D3" s="192"/>
    </row>
    <row r="4" spans="1:4" ht="16.5" customHeight="1">
      <c r="B4" s="192" t="s">
        <v>193</v>
      </c>
      <c r="C4" s="193"/>
      <c r="D4" s="194"/>
    </row>
    <row r="5" spans="1:4" ht="4.5" customHeight="1">
      <c r="B5" s="192"/>
      <c r="C5" s="192"/>
      <c r="D5" s="195"/>
    </row>
    <row r="6" spans="1:4" ht="15">
      <c r="B6" s="192" t="s">
        <v>194</v>
      </c>
      <c r="C6" s="196"/>
      <c r="D6" s="195"/>
    </row>
    <row r="7" spans="1:4" ht="6.75" customHeight="1"/>
    <row r="8" spans="1:4" s="201" customFormat="1" ht="38.25" customHeight="1">
      <c r="A8" s="198" t="s">
        <v>195</v>
      </c>
      <c r="B8" s="198" t="s">
        <v>196</v>
      </c>
      <c r="C8" s="199" t="s">
        <v>75</v>
      </c>
      <c r="D8" s="200" t="s">
        <v>62</v>
      </c>
    </row>
    <row r="9" spans="1:4">
      <c r="A9" s="202" t="s">
        <v>197</v>
      </c>
      <c r="B9" s="202">
        <v>1</v>
      </c>
      <c r="C9" s="203"/>
      <c r="D9" s="202"/>
    </row>
    <row r="10" spans="1:4">
      <c r="A10" s="202" t="s">
        <v>198</v>
      </c>
      <c r="B10" s="204" t="s">
        <v>199</v>
      </c>
      <c r="C10" s="205"/>
      <c r="D10" s="206"/>
    </row>
    <row r="11" spans="1:4">
      <c r="A11" s="202">
        <v>1</v>
      </c>
      <c r="B11" s="204" t="s">
        <v>200</v>
      </c>
      <c r="C11" s="205"/>
      <c r="D11" s="205">
        <v>5838419</v>
      </c>
    </row>
    <row r="12" spans="1:4">
      <c r="A12" s="202"/>
      <c r="B12" s="204"/>
      <c r="C12" s="205"/>
      <c r="D12" s="205">
        <v>0</v>
      </c>
    </row>
    <row r="13" spans="1:4">
      <c r="A13" s="202">
        <v>2</v>
      </c>
      <c r="B13" s="204" t="s">
        <v>201</v>
      </c>
      <c r="C13" s="205"/>
      <c r="D13" s="205">
        <v>0</v>
      </c>
    </row>
    <row r="14" spans="1:4">
      <c r="A14" s="202">
        <v>2.1</v>
      </c>
      <c r="B14" s="204" t="s">
        <v>202</v>
      </c>
      <c r="C14" s="205"/>
      <c r="D14" s="205">
        <v>82460854</v>
      </c>
    </row>
    <row r="15" spans="1:4">
      <c r="A15" s="202">
        <v>2.2000000000000002</v>
      </c>
      <c r="B15" s="204" t="s">
        <v>203</v>
      </c>
      <c r="C15" s="205"/>
      <c r="D15" s="205">
        <v>32983410</v>
      </c>
    </row>
    <row r="16" spans="1:4">
      <c r="A16" s="202"/>
      <c r="B16" s="204" t="s">
        <v>204</v>
      </c>
      <c r="C16" s="207">
        <f>C14+C15</f>
        <v>0</v>
      </c>
      <c r="D16" s="207">
        <f t="shared" ref="D16" si="0">D14+D15</f>
        <v>115444264</v>
      </c>
    </row>
    <row r="17" spans="1:4">
      <c r="A17" s="202"/>
      <c r="B17" s="204"/>
      <c r="C17" s="205"/>
      <c r="D17" s="205">
        <v>0</v>
      </c>
    </row>
    <row r="18" spans="1:4" ht="13.5" customHeight="1">
      <c r="A18" s="202">
        <v>3</v>
      </c>
      <c r="B18" s="204" t="s">
        <v>205</v>
      </c>
      <c r="C18" s="205"/>
      <c r="D18" s="205">
        <v>23052840</v>
      </c>
    </row>
    <row r="19" spans="1:4">
      <c r="A19" s="202">
        <v>4</v>
      </c>
      <c r="B19" s="204" t="s">
        <v>206</v>
      </c>
      <c r="C19" s="205"/>
      <c r="D19" s="205">
        <v>31716608</v>
      </c>
    </row>
    <row r="20" spans="1:4">
      <c r="A20" s="202"/>
      <c r="B20" s="204"/>
      <c r="C20" s="205"/>
      <c r="D20" s="205">
        <v>0</v>
      </c>
    </row>
    <row r="21" spans="1:4">
      <c r="A21" s="202">
        <v>5</v>
      </c>
      <c r="B21" s="204" t="s">
        <v>207</v>
      </c>
      <c r="C21" s="205"/>
      <c r="D21" s="205">
        <v>0</v>
      </c>
    </row>
    <row r="22" spans="1:4">
      <c r="A22" s="208">
        <v>5.0999999999999996</v>
      </c>
      <c r="B22" s="206" t="s">
        <v>208</v>
      </c>
      <c r="C22" s="205"/>
      <c r="D22" s="205">
        <v>10653381</v>
      </c>
    </row>
    <row r="23" spans="1:4">
      <c r="A23" s="208">
        <v>5.2</v>
      </c>
      <c r="B23" s="206" t="s">
        <v>209</v>
      </c>
      <c r="C23" s="205"/>
      <c r="D23" s="205">
        <v>19992427</v>
      </c>
    </row>
    <row r="24" spans="1:4">
      <c r="A24" s="208">
        <v>5.3</v>
      </c>
      <c r="B24" s="206" t="s">
        <v>210</v>
      </c>
      <c r="C24" s="205"/>
      <c r="D24" s="205">
        <v>5432603</v>
      </c>
    </row>
    <row r="25" spans="1:4">
      <c r="A25" s="208">
        <v>5.4</v>
      </c>
      <c r="B25" s="206" t="s">
        <v>211</v>
      </c>
      <c r="C25" s="205"/>
      <c r="D25" s="205">
        <v>2954864</v>
      </c>
    </row>
    <row r="26" spans="1:4">
      <c r="A26" s="208">
        <v>5.5</v>
      </c>
      <c r="B26" s="206" t="s">
        <v>212</v>
      </c>
      <c r="C26" s="205"/>
      <c r="D26" s="205">
        <v>2608270</v>
      </c>
    </row>
    <row r="27" spans="1:4">
      <c r="A27" s="208">
        <v>5.6</v>
      </c>
      <c r="B27" s="206" t="s">
        <v>213</v>
      </c>
      <c r="C27" s="205"/>
      <c r="D27" s="205">
        <v>0</v>
      </c>
    </row>
    <row r="28" spans="1:4">
      <c r="A28" s="208">
        <v>5.7</v>
      </c>
      <c r="B28" s="206" t="s">
        <v>214</v>
      </c>
      <c r="C28" s="205"/>
      <c r="D28" s="205">
        <v>16050</v>
      </c>
    </row>
    <row r="29" spans="1:4">
      <c r="A29" s="208" t="s">
        <v>197</v>
      </c>
      <c r="B29" s="206" t="s">
        <v>197</v>
      </c>
      <c r="C29" s="205"/>
      <c r="D29" s="205">
        <v>0</v>
      </c>
    </row>
    <row r="30" spans="1:4">
      <c r="A30" s="208"/>
      <c r="B30" s="204" t="s">
        <v>215</v>
      </c>
      <c r="C30" s="207">
        <f>SUM(C22:C29)</f>
        <v>0</v>
      </c>
      <c r="D30" s="207">
        <f t="shared" ref="D30" si="1">SUM(D22:D29)</f>
        <v>41657595</v>
      </c>
    </row>
    <row r="31" spans="1:4">
      <c r="A31" s="202">
        <v>6</v>
      </c>
      <c r="B31" s="204" t="s">
        <v>216</v>
      </c>
      <c r="C31" s="205"/>
      <c r="D31" s="205">
        <v>0</v>
      </c>
    </row>
    <row r="32" spans="1:4">
      <c r="A32" s="208" t="s">
        <v>217</v>
      </c>
      <c r="B32" s="206" t="s">
        <v>218</v>
      </c>
      <c r="C32" s="205"/>
      <c r="D32" s="205">
        <v>205492901</v>
      </c>
    </row>
    <row r="33" spans="1:4">
      <c r="A33" s="208">
        <v>6.2</v>
      </c>
      <c r="B33" s="206" t="s">
        <v>219</v>
      </c>
      <c r="C33" s="205"/>
      <c r="D33" s="205">
        <v>14718217</v>
      </c>
    </row>
    <row r="34" spans="1:4">
      <c r="A34" s="208">
        <v>6.3</v>
      </c>
      <c r="B34" s="206" t="s">
        <v>220</v>
      </c>
      <c r="C34" s="205"/>
      <c r="D34" s="205">
        <v>3018709</v>
      </c>
    </row>
    <row r="35" spans="1:4">
      <c r="A35" s="208">
        <v>6.4</v>
      </c>
      <c r="B35" s="206" t="s">
        <v>221</v>
      </c>
      <c r="C35" s="205"/>
      <c r="D35" s="205">
        <v>9509225</v>
      </c>
    </row>
    <row r="36" spans="1:4">
      <c r="A36" s="208">
        <v>6.5</v>
      </c>
      <c r="B36" s="206" t="s">
        <v>222</v>
      </c>
      <c r="C36" s="205"/>
      <c r="D36" s="205">
        <v>0</v>
      </c>
    </row>
    <row r="37" spans="1:4">
      <c r="A37" s="208">
        <v>6.6</v>
      </c>
      <c r="B37" s="206" t="s">
        <v>223</v>
      </c>
      <c r="C37" s="205"/>
      <c r="D37" s="205">
        <v>8145312</v>
      </c>
    </row>
    <row r="38" spans="1:4">
      <c r="A38" s="208"/>
      <c r="B38" s="204" t="s">
        <v>224</v>
      </c>
      <c r="C38" s="207">
        <f>SUM(C32:C37)</f>
        <v>0</v>
      </c>
      <c r="D38" s="207">
        <f t="shared" ref="D38" si="2">SUM(D32:D37)</f>
        <v>240884364</v>
      </c>
    </row>
    <row r="39" spans="1:4">
      <c r="A39" s="208">
        <v>7</v>
      </c>
      <c r="B39" s="206" t="s">
        <v>225</v>
      </c>
      <c r="C39" s="205"/>
      <c r="D39" s="205">
        <v>0</v>
      </c>
    </row>
    <row r="40" spans="1:4">
      <c r="A40" s="208"/>
      <c r="B40" s="206"/>
      <c r="C40" s="205"/>
      <c r="D40" s="205">
        <v>0</v>
      </c>
    </row>
    <row r="41" spans="1:4">
      <c r="A41" s="208"/>
      <c r="B41" s="206"/>
      <c r="C41" s="205"/>
      <c r="D41" s="205">
        <v>0</v>
      </c>
    </row>
    <row r="42" spans="1:4">
      <c r="A42" s="208">
        <v>9.1</v>
      </c>
      <c r="B42" s="209" t="s">
        <v>226</v>
      </c>
      <c r="C42" s="205"/>
      <c r="D42" s="205">
        <v>118106766</v>
      </c>
    </row>
    <row r="43" spans="1:4" ht="13.5" customHeight="1">
      <c r="A43" s="208"/>
      <c r="B43" s="209"/>
      <c r="C43" s="205"/>
      <c r="D43" s="205">
        <v>0</v>
      </c>
    </row>
    <row r="44" spans="1:4">
      <c r="A44" s="208">
        <v>10</v>
      </c>
      <c r="B44" s="204" t="s">
        <v>227</v>
      </c>
      <c r="C44" s="205"/>
      <c r="D44" s="205">
        <v>69370996</v>
      </c>
    </row>
    <row r="45" spans="1:4">
      <c r="A45" s="208">
        <v>11</v>
      </c>
      <c r="B45" s="204" t="s">
        <v>228</v>
      </c>
      <c r="C45" s="207">
        <f>C11+C16+C18+C19+C30+C38+C39+C42+C44</f>
        <v>0</v>
      </c>
      <c r="D45" s="207">
        <f t="shared" ref="D45" si="3">D11+D16+D18+D19+D30+D38+D39+D42+D44</f>
        <v>646071852</v>
      </c>
    </row>
    <row r="46" spans="1:4">
      <c r="A46" s="208">
        <v>12</v>
      </c>
      <c r="B46" s="204" t="s">
        <v>229</v>
      </c>
      <c r="C46" s="205"/>
      <c r="D46" s="205">
        <v>12668973</v>
      </c>
    </row>
    <row r="47" spans="1:4">
      <c r="A47" s="208">
        <v>13</v>
      </c>
      <c r="B47" s="204" t="s">
        <v>230</v>
      </c>
      <c r="C47" s="207">
        <f>C45-C46</f>
        <v>0</v>
      </c>
      <c r="D47" s="207">
        <f t="shared" ref="D47" si="4">D45-D46</f>
        <v>633402879</v>
      </c>
    </row>
    <row r="48" spans="1:4" ht="38.25">
      <c r="A48" s="208">
        <v>14</v>
      </c>
      <c r="B48" s="209" t="s">
        <v>231</v>
      </c>
      <c r="C48" s="205"/>
      <c r="D48" s="205"/>
    </row>
  </sheetData>
  <printOptions horizontalCentered="1"/>
  <pageMargins left="0.47244094488188981" right="0.33" top="0.6692913385826772" bottom="0.55118110236220474" header="0.74803149606299213" footer="0.51181102362204722"/>
  <pageSetup paperSize="9" fitToHeight="4" orientation="portrait" r:id="rId1"/>
  <headerFooter alignWithMargins="0"/>
</worksheet>
</file>

<file path=xl/worksheets/sheet5.xml><?xml version="1.0" encoding="utf-8"?>
<worksheet xmlns="http://schemas.openxmlformats.org/spreadsheetml/2006/main" xmlns:r="http://schemas.openxmlformats.org/officeDocument/2006/relationships">
  <dimension ref="A2:G48"/>
  <sheetViews>
    <sheetView view="pageBreakPreview" zoomScaleSheetLayoutView="100" workbookViewId="0">
      <pane xSplit="2" ySplit="8" topLeftCell="C38" activePane="bottomRight" state="frozen"/>
      <selection activeCell="F39" sqref="F39"/>
      <selection pane="topRight" activeCell="F39" sqref="F39"/>
      <selection pane="bottomLeft" activeCell="F39" sqref="F39"/>
      <selection pane="bottomRight" activeCell="F39" sqref="F39"/>
    </sheetView>
  </sheetViews>
  <sheetFormatPr defaultRowHeight="12.75"/>
  <cols>
    <col min="1" max="1" width="9" style="186" customWidth="1"/>
    <col min="2" max="2" width="45.5" style="187" customWidth="1"/>
    <col min="3" max="4" width="16.33203125" style="187" bestFit="1" customWidth="1"/>
    <col min="5" max="5" width="11.5" style="186" customWidth="1"/>
    <col min="6" max="6" width="48.83203125" style="210" customWidth="1"/>
    <col min="7" max="9" width="11.83203125" style="187" customWidth="1"/>
    <col min="10" max="16384" width="9.33203125" style="187"/>
  </cols>
  <sheetData>
    <row r="2" spans="1:7" ht="15.75">
      <c r="B2" s="190" t="s">
        <v>192</v>
      </c>
      <c r="C2" s="189"/>
      <c r="D2" s="189"/>
    </row>
    <row r="3" spans="1:7" ht="15">
      <c r="B3" s="192" t="s">
        <v>193</v>
      </c>
      <c r="C3" s="192"/>
      <c r="D3" s="192"/>
    </row>
    <row r="4" spans="1:7" ht="4.5" customHeight="1">
      <c r="B4" s="192"/>
      <c r="C4" s="194"/>
      <c r="D4" s="194"/>
    </row>
    <row r="5" spans="1:7" ht="15">
      <c r="B5" s="192" t="s">
        <v>194</v>
      </c>
      <c r="C5" s="195"/>
      <c r="D5" s="195"/>
    </row>
    <row r="6" spans="1:7" ht="2.25" customHeight="1">
      <c r="B6" s="192"/>
      <c r="C6" s="195"/>
      <c r="D6" s="195"/>
    </row>
    <row r="7" spans="1:7" ht="6.75" customHeight="1"/>
    <row r="8" spans="1:7" s="201" customFormat="1" ht="28.5" customHeight="1">
      <c r="A8" s="211" t="s">
        <v>195</v>
      </c>
      <c r="B8" s="211" t="s">
        <v>196</v>
      </c>
      <c r="C8" s="212" t="s">
        <v>62</v>
      </c>
      <c r="D8" s="212" t="s">
        <v>76</v>
      </c>
      <c r="E8" s="211" t="s">
        <v>232</v>
      </c>
      <c r="F8" s="213" t="s">
        <v>233</v>
      </c>
    </row>
    <row r="9" spans="1:7">
      <c r="A9" s="202" t="s">
        <v>197</v>
      </c>
      <c r="B9" s="202">
        <v>1</v>
      </c>
      <c r="C9" s="202"/>
      <c r="D9" s="202"/>
      <c r="E9" s="208"/>
      <c r="F9" s="214"/>
    </row>
    <row r="10" spans="1:7">
      <c r="A10" s="202" t="s">
        <v>198</v>
      </c>
      <c r="B10" s="204" t="s">
        <v>199</v>
      </c>
      <c r="C10" s="206"/>
      <c r="D10" s="206"/>
      <c r="E10" s="208"/>
      <c r="F10" s="214"/>
    </row>
    <row r="11" spans="1:7" ht="81" customHeight="1">
      <c r="A11" s="202">
        <v>1</v>
      </c>
      <c r="B11" s="204" t="s">
        <v>200</v>
      </c>
      <c r="C11" s="205">
        <v>5838419</v>
      </c>
      <c r="D11" s="205">
        <v>26558987</v>
      </c>
      <c r="E11" s="215">
        <f>+D11/C11-1</f>
        <v>3.5490032489960042</v>
      </c>
      <c r="F11" s="216" t="s">
        <v>234</v>
      </c>
      <c r="G11" s="187" t="s">
        <v>235</v>
      </c>
    </row>
    <row r="12" spans="1:7">
      <c r="A12" s="202"/>
      <c r="B12" s="204"/>
      <c r="C12" s="205">
        <v>0</v>
      </c>
      <c r="D12" s="205">
        <v>0</v>
      </c>
      <c r="E12" s="208"/>
      <c r="F12" s="214"/>
    </row>
    <row r="13" spans="1:7">
      <c r="A13" s="202">
        <v>2</v>
      </c>
      <c r="B13" s="204" t="s">
        <v>201</v>
      </c>
      <c r="C13" s="205">
        <v>0</v>
      </c>
      <c r="D13" s="205">
        <v>0</v>
      </c>
      <c r="E13" s="208"/>
      <c r="F13" s="214"/>
    </row>
    <row r="14" spans="1:7" ht="38.25">
      <c r="A14" s="202">
        <v>2.1</v>
      </c>
      <c r="B14" s="204" t="s">
        <v>202</v>
      </c>
      <c r="C14" s="205">
        <v>82460854</v>
      </c>
      <c r="D14" s="205">
        <v>38593457</v>
      </c>
      <c r="E14" s="215">
        <f>+D14/C14-1</f>
        <v>-0.5319784464031867</v>
      </c>
      <c r="F14" s="216" t="s">
        <v>236</v>
      </c>
      <c r="G14" s="187" t="s">
        <v>235</v>
      </c>
    </row>
    <row r="15" spans="1:7" ht="63" customHeight="1">
      <c r="A15" s="202">
        <v>2.2000000000000002</v>
      </c>
      <c r="B15" s="204" t="s">
        <v>203</v>
      </c>
      <c r="C15" s="205">
        <v>32983410</v>
      </c>
      <c r="D15" s="205">
        <v>49882157</v>
      </c>
      <c r="E15" s="215">
        <f>+D15/C15-1</f>
        <v>0.51234081012242205</v>
      </c>
      <c r="F15" s="217" t="s">
        <v>237</v>
      </c>
      <c r="G15" s="187" t="s">
        <v>235</v>
      </c>
    </row>
    <row r="16" spans="1:7">
      <c r="A16" s="202"/>
      <c r="B16" s="204" t="s">
        <v>204</v>
      </c>
      <c r="C16" s="207">
        <f t="shared" ref="C16:D16" si="0">C14+C15</f>
        <v>115444264</v>
      </c>
      <c r="D16" s="207">
        <f t="shared" si="0"/>
        <v>88475614</v>
      </c>
      <c r="E16" s="215"/>
      <c r="F16" s="216"/>
    </row>
    <row r="17" spans="1:7">
      <c r="A17" s="202"/>
      <c r="B17" s="204"/>
      <c r="C17" s="205">
        <v>0</v>
      </c>
      <c r="D17" s="205">
        <v>0</v>
      </c>
      <c r="E17" s="208"/>
      <c r="F17" s="214"/>
    </row>
    <row r="18" spans="1:7" ht="40.5" customHeight="1">
      <c r="A18" s="202">
        <v>3</v>
      </c>
      <c r="B18" s="204" t="s">
        <v>205</v>
      </c>
      <c r="C18" s="205">
        <v>23052840</v>
      </c>
      <c r="D18" s="205">
        <v>30834255</v>
      </c>
      <c r="E18" s="215">
        <f>+D18/C18-1</f>
        <v>0.33754691395940806</v>
      </c>
      <c r="F18" s="218" t="s">
        <v>238</v>
      </c>
    </row>
    <row r="19" spans="1:7">
      <c r="A19" s="202">
        <v>4</v>
      </c>
      <c r="B19" s="204" t="s">
        <v>206</v>
      </c>
      <c r="C19" s="205">
        <v>31716608</v>
      </c>
      <c r="D19" s="205">
        <v>66704799</v>
      </c>
      <c r="E19" s="215">
        <f>+D19/C19-1</f>
        <v>1.1031504693061756</v>
      </c>
      <c r="F19" s="216" t="s">
        <v>239</v>
      </c>
      <c r="G19" s="187" t="s">
        <v>235</v>
      </c>
    </row>
    <row r="20" spans="1:7">
      <c r="A20" s="202"/>
      <c r="B20" s="204"/>
      <c r="C20" s="205">
        <v>0</v>
      </c>
      <c r="D20" s="205">
        <v>0</v>
      </c>
      <c r="E20" s="208"/>
      <c r="F20" s="214"/>
    </row>
    <row r="21" spans="1:7">
      <c r="A21" s="202">
        <v>5</v>
      </c>
      <c r="B21" s="204" t="s">
        <v>207</v>
      </c>
      <c r="C21" s="205">
        <v>0</v>
      </c>
      <c r="D21" s="205">
        <v>0</v>
      </c>
      <c r="E21" s="208"/>
      <c r="F21" s="214"/>
    </row>
    <row r="22" spans="1:7" ht="25.5">
      <c r="A22" s="208">
        <v>5.0999999999999996</v>
      </c>
      <c r="B22" s="206" t="s">
        <v>208</v>
      </c>
      <c r="C22" s="205">
        <v>10653381</v>
      </c>
      <c r="D22" s="205">
        <v>11823444</v>
      </c>
      <c r="E22" s="215">
        <f>+D22/C22-1</f>
        <v>0.10983020320027981</v>
      </c>
      <c r="F22" s="216" t="s">
        <v>240</v>
      </c>
    </row>
    <row r="23" spans="1:7">
      <c r="A23" s="208">
        <v>5.2</v>
      </c>
      <c r="B23" s="206" t="s">
        <v>209</v>
      </c>
      <c r="C23" s="205">
        <v>19992427</v>
      </c>
      <c r="D23" s="205">
        <v>25958525</v>
      </c>
      <c r="E23" s="215">
        <f>+D23/C23-1</f>
        <v>0.2984178959362962</v>
      </c>
      <c r="F23" s="216"/>
    </row>
    <row r="24" spans="1:7">
      <c r="A24" s="208">
        <v>5.3</v>
      </c>
      <c r="B24" s="206" t="s">
        <v>210</v>
      </c>
      <c r="C24" s="205">
        <v>5432603</v>
      </c>
      <c r="D24" s="205">
        <v>5791456</v>
      </c>
      <c r="E24" s="215">
        <f>+D24/C24-1</f>
        <v>6.6055443403466141E-2</v>
      </c>
      <c r="F24" s="216" t="s">
        <v>175</v>
      </c>
    </row>
    <row r="25" spans="1:7" ht="25.5">
      <c r="A25" s="208">
        <v>5.4</v>
      </c>
      <c r="B25" s="206" t="s">
        <v>211</v>
      </c>
      <c r="C25" s="205">
        <v>2954864</v>
      </c>
      <c r="D25" s="205">
        <v>3400010</v>
      </c>
      <c r="E25" s="215">
        <f>+D25/C25-1</f>
        <v>0.1506485577678025</v>
      </c>
      <c r="F25" s="216" t="s">
        <v>241</v>
      </c>
    </row>
    <row r="26" spans="1:7">
      <c r="A26" s="208">
        <v>5.5</v>
      </c>
      <c r="B26" s="206" t="s">
        <v>212</v>
      </c>
      <c r="C26" s="205">
        <v>2608270</v>
      </c>
      <c r="D26" s="205">
        <v>2975375</v>
      </c>
      <c r="E26" s="215">
        <f>+D26/C26-1</f>
        <v>0.14074654847849333</v>
      </c>
      <c r="F26" s="216" t="s">
        <v>242</v>
      </c>
    </row>
    <row r="27" spans="1:7">
      <c r="A27" s="208">
        <v>5.6</v>
      </c>
      <c r="B27" s="206" t="s">
        <v>213</v>
      </c>
      <c r="C27" s="205">
        <v>0</v>
      </c>
      <c r="D27" s="205">
        <v>0</v>
      </c>
      <c r="E27" s="215"/>
      <c r="F27" s="216"/>
    </row>
    <row r="28" spans="1:7" ht="25.5">
      <c r="A28" s="208">
        <v>5.7</v>
      </c>
      <c r="B28" s="206" t="s">
        <v>214</v>
      </c>
      <c r="C28" s="205">
        <v>16050</v>
      </c>
      <c r="D28" s="205">
        <v>34502</v>
      </c>
      <c r="E28" s="215">
        <f>+D28/C28-1</f>
        <v>1.149657320872274</v>
      </c>
      <c r="F28" s="216" t="s">
        <v>243</v>
      </c>
    </row>
    <row r="29" spans="1:7">
      <c r="A29" s="208" t="s">
        <v>197</v>
      </c>
      <c r="B29" s="206" t="s">
        <v>197</v>
      </c>
      <c r="C29" s="205">
        <v>0</v>
      </c>
      <c r="D29" s="205">
        <v>0</v>
      </c>
      <c r="E29" s="208"/>
      <c r="F29" s="214"/>
    </row>
    <row r="30" spans="1:7">
      <c r="A30" s="208"/>
      <c r="B30" s="204" t="s">
        <v>215</v>
      </c>
      <c r="C30" s="207">
        <f t="shared" ref="C30:D30" si="1">SUM(C22:C29)</f>
        <v>41657595</v>
      </c>
      <c r="D30" s="207">
        <f t="shared" si="1"/>
        <v>49983312</v>
      </c>
      <c r="E30" s="215">
        <f>+D30/C30-1</f>
        <v>0.19986072167632329</v>
      </c>
      <c r="F30" s="216"/>
    </row>
    <row r="31" spans="1:7">
      <c r="A31" s="202">
        <v>6</v>
      </c>
      <c r="B31" s="204" t="s">
        <v>216</v>
      </c>
      <c r="C31" s="205">
        <v>0</v>
      </c>
      <c r="D31" s="205">
        <v>0</v>
      </c>
      <c r="E31" s="208"/>
      <c r="F31" s="214"/>
    </row>
    <row r="32" spans="1:7" ht="40.5" customHeight="1">
      <c r="A32" s="208" t="s">
        <v>217</v>
      </c>
      <c r="B32" s="206" t="s">
        <v>218</v>
      </c>
      <c r="C32" s="205">
        <v>205492901</v>
      </c>
      <c r="D32" s="205">
        <v>226297513</v>
      </c>
      <c r="E32" s="215">
        <f>+D32/C32-1</f>
        <v>0.10124248525743473</v>
      </c>
      <c r="F32" s="216" t="s">
        <v>244</v>
      </c>
    </row>
    <row r="33" spans="1:6">
      <c r="A33" s="208">
        <v>6.2</v>
      </c>
      <c r="B33" s="206" t="s">
        <v>219</v>
      </c>
      <c r="C33" s="205">
        <v>14718217</v>
      </c>
      <c r="D33" s="205">
        <v>14849822</v>
      </c>
      <c r="E33" s="215">
        <f>+D33/C33-1</f>
        <v>8.9416401456778871E-3</v>
      </c>
      <c r="F33" s="216" t="s">
        <v>175</v>
      </c>
    </row>
    <row r="34" spans="1:6" ht="25.5">
      <c r="A34" s="208">
        <v>6.3</v>
      </c>
      <c r="B34" s="206" t="s">
        <v>220</v>
      </c>
      <c r="C34" s="205">
        <v>3018709</v>
      </c>
      <c r="D34" s="205">
        <v>4493306</v>
      </c>
      <c r="E34" s="215">
        <f>+D34/C34-1</f>
        <v>0.48848597198338761</v>
      </c>
      <c r="F34" s="219" t="s">
        <v>245</v>
      </c>
    </row>
    <row r="35" spans="1:6">
      <c r="A35" s="208">
        <v>6.4</v>
      </c>
      <c r="B35" s="206" t="s">
        <v>221</v>
      </c>
      <c r="C35" s="205">
        <v>9509225</v>
      </c>
      <c r="D35" s="205">
        <v>0</v>
      </c>
      <c r="E35" s="208"/>
      <c r="F35" s="214" t="s">
        <v>246</v>
      </c>
    </row>
    <row r="36" spans="1:6">
      <c r="A36" s="208">
        <v>6.5</v>
      </c>
      <c r="B36" s="206" t="s">
        <v>222</v>
      </c>
      <c r="C36" s="205">
        <v>0</v>
      </c>
      <c r="D36" s="205">
        <v>0</v>
      </c>
      <c r="E36" s="208"/>
      <c r="F36" s="214"/>
    </row>
    <row r="37" spans="1:6" ht="25.5">
      <c r="A37" s="208">
        <v>6.6</v>
      </c>
      <c r="B37" s="206" t="s">
        <v>223</v>
      </c>
      <c r="C37" s="205">
        <v>8145312</v>
      </c>
      <c r="D37" s="205">
        <v>13715606</v>
      </c>
      <c r="E37" s="215">
        <f>+D37/C37-1</f>
        <v>0.68386502567366358</v>
      </c>
      <c r="F37" s="219" t="s">
        <v>247</v>
      </c>
    </row>
    <row r="38" spans="1:6">
      <c r="A38" s="208"/>
      <c r="B38" s="204" t="s">
        <v>224</v>
      </c>
      <c r="C38" s="207">
        <f t="shared" ref="C38:D38" si="2">SUM(C32:C37)</f>
        <v>240884364</v>
      </c>
      <c r="D38" s="207">
        <f t="shared" si="2"/>
        <v>259356247</v>
      </c>
      <c r="E38" s="215">
        <f>+D38/C38-1</f>
        <v>7.6683611560607545E-2</v>
      </c>
      <c r="F38" s="216"/>
    </row>
    <row r="39" spans="1:6">
      <c r="A39" s="208">
        <v>7</v>
      </c>
      <c r="B39" s="206" t="s">
        <v>225</v>
      </c>
      <c r="C39" s="205">
        <v>0</v>
      </c>
      <c r="D39" s="205">
        <v>645748</v>
      </c>
      <c r="E39" s="208"/>
      <c r="F39" s="214" t="s">
        <v>175</v>
      </c>
    </row>
    <row r="40" spans="1:6">
      <c r="A40" s="208"/>
      <c r="B40" s="206"/>
      <c r="C40" s="205">
        <v>0</v>
      </c>
      <c r="D40" s="205">
        <v>0</v>
      </c>
      <c r="E40" s="208"/>
      <c r="F40" s="214"/>
    </row>
    <row r="41" spans="1:6">
      <c r="A41" s="208"/>
      <c r="B41" s="206"/>
      <c r="C41" s="205">
        <v>0</v>
      </c>
      <c r="D41" s="205">
        <v>0</v>
      </c>
      <c r="E41" s="208"/>
      <c r="F41" s="214"/>
    </row>
    <row r="42" spans="1:6">
      <c r="A42" s="208">
        <v>9.1</v>
      </c>
      <c r="B42" s="209" t="s">
        <v>226</v>
      </c>
      <c r="C42" s="205">
        <v>118106766</v>
      </c>
      <c r="D42" s="205">
        <v>127176799</v>
      </c>
      <c r="E42" s="215">
        <f>+D42/C42-1</f>
        <v>7.6795202401867435E-2</v>
      </c>
      <c r="F42" s="216" t="s">
        <v>175</v>
      </c>
    </row>
    <row r="43" spans="1:6" ht="13.5" customHeight="1">
      <c r="A43" s="208"/>
      <c r="B43" s="209"/>
      <c r="C43" s="205">
        <v>0</v>
      </c>
      <c r="D43" s="205">
        <v>0</v>
      </c>
      <c r="E43" s="208"/>
      <c r="F43" s="214"/>
    </row>
    <row r="44" spans="1:6" ht="55.5" customHeight="1">
      <c r="A44" s="208">
        <v>10</v>
      </c>
      <c r="B44" s="204" t="s">
        <v>227</v>
      </c>
      <c r="C44" s="205">
        <v>69370996</v>
      </c>
      <c r="D44" s="205">
        <v>44049551</v>
      </c>
      <c r="E44" s="215">
        <f>+D44/C44-1</f>
        <v>-0.36501486875004652</v>
      </c>
      <c r="F44" s="216" t="s">
        <v>248</v>
      </c>
    </row>
    <row r="45" spans="1:6">
      <c r="A45" s="208">
        <v>11</v>
      </c>
      <c r="B45" s="204" t="s">
        <v>228</v>
      </c>
      <c r="C45" s="207">
        <f t="shared" ref="C45:D45" si="3">C11+C16+C18+C19+C30+C38+C39+C42+C44</f>
        <v>646071852</v>
      </c>
      <c r="D45" s="207">
        <f t="shared" si="3"/>
        <v>693785312</v>
      </c>
      <c r="E45" s="215"/>
      <c r="F45" s="216"/>
    </row>
    <row r="46" spans="1:6" ht="25.5">
      <c r="A46" s="208">
        <v>12</v>
      </c>
      <c r="B46" s="204" t="s">
        <v>229</v>
      </c>
      <c r="C46" s="205">
        <v>12668973</v>
      </c>
      <c r="D46" s="205">
        <v>117104341</v>
      </c>
      <c r="E46" s="215">
        <f>+D46/C46-1</f>
        <v>8.2433965247222485</v>
      </c>
      <c r="F46" s="216" t="s">
        <v>249</v>
      </c>
    </row>
    <row r="47" spans="1:6">
      <c r="A47" s="208">
        <v>13</v>
      </c>
      <c r="B47" s="204" t="s">
        <v>230</v>
      </c>
      <c r="C47" s="207">
        <f t="shared" ref="C47:D47" si="4">C45-C46</f>
        <v>633402879</v>
      </c>
      <c r="D47" s="207">
        <f t="shared" si="4"/>
        <v>576680971</v>
      </c>
      <c r="E47" s="215"/>
      <c r="F47" s="216"/>
    </row>
    <row r="48" spans="1:6" ht="38.25">
      <c r="A48" s="208">
        <v>14</v>
      </c>
      <c r="B48" s="209" t="s">
        <v>231</v>
      </c>
      <c r="C48" s="205"/>
      <c r="D48" s="205"/>
      <c r="E48" s="208"/>
      <c r="F48" s="214"/>
    </row>
  </sheetData>
  <printOptions horizontalCentered="1"/>
  <pageMargins left="0.35433070866141736" right="0.23622047244094491" top="0.51181102362204722" bottom="0.55118110236220474" header="0.47244094488188981" footer="0.51181102362204722"/>
  <pageSetup paperSize="9" scale="75" fitToHeight="4" orientation="portrait" r:id="rId1"/>
  <headerFooter alignWithMargins="0"/>
</worksheet>
</file>

<file path=xl/worksheets/sheet6.xml><?xml version="1.0" encoding="utf-8"?>
<worksheet xmlns="http://schemas.openxmlformats.org/spreadsheetml/2006/main" xmlns:r="http://schemas.openxmlformats.org/officeDocument/2006/relationships">
  <dimension ref="A1:G48"/>
  <sheetViews>
    <sheetView view="pageBreakPreview" zoomScaleSheetLayoutView="100" workbookViewId="0">
      <pane xSplit="2" ySplit="8" topLeftCell="C9" activePane="bottomRight" state="frozen"/>
      <selection activeCell="F39" sqref="F39"/>
      <selection pane="topRight" activeCell="F39" sqref="F39"/>
      <selection pane="bottomLeft" activeCell="F39" sqref="F39"/>
      <selection pane="bottomRight" activeCell="F39" sqref="F39"/>
    </sheetView>
  </sheetViews>
  <sheetFormatPr defaultRowHeight="12.75"/>
  <cols>
    <col min="1" max="1" width="9" style="186" customWidth="1"/>
    <col min="2" max="2" width="50.1640625" style="187" customWidth="1"/>
    <col min="3" max="3" width="14.83203125" style="187" customWidth="1"/>
    <col min="4" max="4" width="14.6640625" style="187" customWidth="1"/>
    <col min="5" max="5" width="11.83203125" style="186" customWidth="1"/>
    <col min="6" max="6" width="56" style="220" customWidth="1"/>
    <col min="7" max="7" width="15.83203125" style="187" customWidth="1"/>
    <col min="8" max="13" width="11.83203125" style="187" customWidth="1"/>
    <col min="14" max="16384" width="9.33203125" style="187"/>
  </cols>
  <sheetData>
    <row r="1" spans="1:6" ht="3.75" customHeight="1"/>
    <row r="2" spans="1:6" hidden="1">
      <c r="C2" s="189"/>
      <c r="D2" s="189"/>
    </row>
    <row r="3" spans="1:6" ht="15.75">
      <c r="B3" s="190" t="s">
        <v>192</v>
      </c>
      <c r="C3" s="192"/>
      <c r="D3" s="192"/>
    </row>
    <row r="4" spans="1:6" ht="19.5" customHeight="1">
      <c r="B4" s="192" t="s">
        <v>193</v>
      </c>
      <c r="C4" s="194"/>
      <c r="D4" s="194"/>
    </row>
    <row r="5" spans="1:6" ht="5.25" customHeight="1">
      <c r="B5" s="192"/>
      <c r="C5" s="195"/>
      <c r="D5" s="195"/>
    </row>
    <row r="6" spans="1:6" ht="15">
      <c r="B6" s="192" t="s">
        <v>194</v>
      </c>
      <c r="C6" s="195"/>
      <c r="D6" s="195"/>
    </row>
    <row r="7" spans="1:6" ht="6.75" customHeight="1"/>
    <row r="8" spans="1:6" s="201" customFormat="1" ht="38.25" customHeight="1">
      <c r="A8" s="211" t="s">
        <v>195</v>
      </c>
      <c r="B8" s="211" t="s">
        <v>196</v>
      </c>
      <c r="C8" s="212" t="s">
        <v>76</v>
      </c>
      <c r="D8" s="212" t="s">
        <v>63</v>
      </c>
      <c r="E8" s="211" t="s">
        <v>250</v>
      </c>
      <c r="F8" s="213" t="s">
        <v>233</v>
      </c>
    </row>
    <row r="9" spans="1:6">
      <c r="A9" s="202" t="s">
        <v>197</v>
      </c>
      <c r="B9" s="202">
        <v>1</v>
      </c>
      <c r="C9" s="202"/>
      <c r="D9" s="202"/>
      <c r="E9" s="208"/>
      <c r="F9" s="221"/>
    </row>
    <row r="10" spans="1:6">
      <c r="A10" s="202" t="s">
        <v>198</v>
      </c>
      <c r="B10" s="204" t="s">
        <v>199</v>
      </c>
      <c r="C10" s="206"/>
      <c r="D10" s="206"/>
      <c r="E10" s="208"/>
      <c r="F10" s="221"/>
    </row>
    <row r="11" spans="1:6" ht="25.5">
      <c r="A11" s="202">
        <v>1</v>
      </c>
      <c r="B11" s="204" t="s">
        <v>200</v>
      </c>
      <c r="C11" s="205">
        <v>26558987</v>
      </c>
      <c r="D11" s="205">
        <v>23862477</v>
      </c>
      <c r="E11" s="215">
        <f>+D11/C11-1</f>
        <v>-0.10152909822953715</v>
      </c>
      <c r="F11" s="217" t="s">
        <v>251</v>
      </c>
    </row>
    <row r="12" spans="1:6">
      <c r="A12" s="202"/>
      <c r="B12" s="204"/>
      <c r="C12" s="205">
        <v>0</v>
      </c>
      <c r="D12" s="205">
        <v>0</v>
      </c>
      <c r="E12" s="208"/>
      <c r="F12" s="221"/>
    </row>
    <row r="13" spans="1:6">
      <c r="A13" s="202">
        <v>2</v>
      </c>
      <c r="B13" s="204" t="s">
        <v>201</v>
      </c>
      <c r="C13" s="205">
        <v>0</v>
      </c>
      <c r="D13" s="205">
        <v>0</v>
      </c>
      <c r="E13" s="208"/>
      <c r="F13" s="221"/>
    </row>
    <row r="14" spans="1:6" ht="38.25">
      <c r="A14" s="202">
        <v>2.1</v>
      </c>
      <c r="B14" s="204" t="s">
        <v>202</v>
      </c>
      <c r="C14" s="205">
        <v>38593457</v>
      </c>
      <c r="D14" s="205">
        <v>26687147</v>
      </c>
      <c r="E14" s="215">
        <f>+D14/C14-1</f>
        <v>-0.30850592109434505</v>
      </c>
      <c r="F14" s="217" t="s">
        <v>252</v>
      </c>
    </row>
    <row r="15" spans="1:6" ht="89.25">
      <c r="A15" s="202">
        <v>2.2000000000000002</v>
      </c>
      <c r="B15" s="204" t="s">
        <v>203</v>
      </c>
      <c r="C15" s="205">
        <v>49882157</v>
      </c>
      <c r="D15" s="205">
        <v>58360330</v>
      </c>
      <c r="E15" s="215">
        <f>+D15/C15-1</f>
        <v>0.16996404145073352</v>
      </c>
      <c r="F15" s="216" t="s">
        <v>253</v>
      </c>
    </row>
    <row r="16" spans="1:6">
      <c r="A16" s="202"/>
      <c r="B16" s="204" t="s">
        <v>204</v>
      </c>
      <c r="C16" s="207">
        <f t="shared" ref="C16:D16" si="0">C14+C15</f>
        <v>88475614</v>
      </c>
      <c r="D16" s="207">
        <f t="shared" si="0"/>
        <v>85047477</v>
      </c>
      <c r="E16" s="215"/>
      <c r="F16" s="222"/>
    </row>
    <row r="17" spans="1:6">
      <c r="A17" s="202"/>
      <c r="B17" s="204"/>
      <c r="C17" s="205">
        <v>0</v>
      </c>
      <c r="D17" s="205">
        <v>0</v>
      </c>
      <c r="E17" s="208"/>
      <c r="F17" s="221"/>
    </row>
    <row r="18" spans="1:6" ht="194.25" customHeight="1">
      <c r="A18" s="202">
        <v>3</v>
      </c>
      <c r="B18" s="204" t="s">
        <v>205</v>
      </c>
      <c r="C18" s="205">
        <v>30834255</v>
      </c>
      <c r="D18" s="205">
        <v>46094875</v>
      </c>
      <c r="E18" s="215">
        <f>+D18/C18-1</f>
        <v>0.49492423280536535</v>
      </c>
      <c r="F18" s="223" t="s">
        <v>254</v>
      </c>
    </row>
    <row r="19" spans="1:6">
      <c r="A19" s="202">
        <v>4</v>
      </c>
      <c r="B19" s="204" t="s">
        <v>206</v>
      </c>
      <c r="C19" s="205">
        <v>66704799</v>
      </c>
      <c r="D19" s="205">
        <v>66206747</v>
      </c>
      <c r="E19" s="215">
        <f>+D19/C19-1</f>
        <v>-7.4665092686959644E-3</v>
      </c>
      <c r="F19" s="222" t="s">
        <v>175</v>
      </c>
    </row>
    <row r="20" spans="1:6">
      <c r="A20" s="202"/>
      <c r="B20" s="204"/>
      <c r="C20" s="205">
        <v>0</v>
      </c>
      <c r="D20" s="205">
        <v>0</v>
      </c>
      <c r="E20" s="208"/>
      <c r="F20" s="221"/>
    </row>
    <row r="21" spans="1:6">
      <c r="A21" s="202">
        <v>5</v>
      </c>
      <c r="B21" s="204" t="s">
        <v>207</v>
      </c>
      <c r="C21" s="205">
        <v>0</v>
      </c>
      <c r="D21" s="205">
        <v>0</v>
      </c>
      <c r="E21" s="208"/>
      <c r="F21" s="221"/>
    </row>
    <row r="22" spans="1:6">
      <c r="A22" s="208">
        <v>5.0999999999999996</v>
      </c>
      <c r="B22" s="206" t="s">
        <v>208</v>
      </c>
      <c r="C22" s="205">
        <v>11823444</v>
      </c>
      <c r="D22" s="205">
        <v>13614254</v>
      </c>
      <c r="E22" s="215">
        <f>+D22/C22-1</f>
        <v>0.15146263643655766</v>
      </c>
      <c r="F22" s="216" t="s">
        <v>255</v>
      </c>
    </row>
    <row r="23" spans="1:6">
      <c r="A23" s="208">
        <v>5.2</v>
      </c>
      <c r="B23" s="206" t="s">
        <v>209</v>
      </c>
      <c r="C23" s="205">
        <v>25958525</v>
      </c>
      <c r="D23" s="205">
        <v>24576486</v>
      </c>
      <c r="E23" s="215">
        <f>+D23/C23-1</f>
        <v>-5.3240274630395934E-2</v>
      </c>
      <c r="F23" s="222" t="s">
        <v>175</v>
      </c>
    </row>
    <row r="24" spans="1:6" ht="25.5">
      <c r="A24" s="208">
        <v>5.3</v>
      </c>
      <c r="B24" s="206" t="s">
        <v>210</v>
      </c>
      <c r="C24" s="205">
        <v>5791456</v>
      </c>
      <c r="D24" s="205">
        <v>4990438</v>
      </c>
      <c r="E24" s="215">
        <f>+D24/C24-1</f>
        <v>-0.13831029709972764</v>
      </c>
      <c r="F24" s="216" t="s">
        <v>256</v>
      </c>
    </row>
    <row r="25" spans="1:6">
      <c r="A25" s="208">
        <v>5.4</v>
      </c>
      <c r="B25" s="206" t="s">
        <v>211</v>
      </c>
      <c r="C25" s="205">
        <v>3400010</v>
      </c>
      <c r="D25" s="205">
        <v>4072449</v>
      </c>
      <c r="E25" s="215">
        <f>+D25/C25-1</f>
        <v>0.19777559477766249</v>
      </c>
      <c r="F25" s="216" t="s">
        <v>241</v>
      </c>
    </row>
    <row r="26" spans="1:6" ht="25.5">
      <c r="A26" s="208">
        <v>5.5</v>
      </c>
      <c r="B26" s="206" t="s">
        <v>212</v>
      </c>
      <c r="C26" s="205">
        <v>2975375</v>
      </c>
      <c r="D26" s="205">
        <v>4016449</v>
      </c>
      <c r="E26" s="215">
        <f>+D26/C26-1</f>
        <v>0.34989673570558333</v>
      </c>
      <c r="F26" s="216" t="s">
        <v>257</v>
      </c>
    </row>
    <row r="27" spans="1:6">
      <c r="A27" s="208">
        <v>5.6</v>
      </c>
      <c r="B27" s="206" t="s">
        <v>213</v>
      </c>
      <c r="C27" s="205">
        <v>0</v>
      </c>
      <c r="D27" s="205">
        <v>0</v>
      </c>
      <c r="E27" s="215"/>
      <c r="F27" s="222"/>
    </row>
    <row r="28" spans="1:6">
      <c r="A28" s="208">
        <v>5.7</v>
      </c>
      <c r="B28" s="206" t="s">
        <v>214</v>
      </c>
      <c r="C28" s="205">
        <v>34502</v>
      </c>
      <c r="D28" s="205">
        <v>34155</v>
      </c>
      <c r="E28" s="215">
        <f>+D28/C28-1</f>
        <v>-1.0057387977508547E-2</v>
      </c>
      <c r="F28" s="222"/>
    </row>
    <row r="29" spans="1:6">
      <c r="A29" s="208" t="s">
        <v>197</v>
      </c>
      <c r="B29" s="206" t="s">
        <v>197</v>
      </c>
      <c r="C29" s="205">
        <v>0</v>
      </c>
      <c r="D29" s="205">
        <v>0</v>
      </c>
      <c r="E29" s="208"/>
      <c r="F29" s="221"/>
    </row>
    <row r="30" spans="1:6">
      <c r="A30" s="208"/>
      <c r="B30" s="204" t="s">
        <v>215</v>
      </c>
      <c r="C30" s="207">
        <f t="shared" ref="C30:D30" si="1">SUM(C22:C29)</f>
        <v>49983312</v>
      </c>
      <c r="D30" s="207">
        <f t="shared" si="1"/>
        <v>51304231</v>
      </c>
      <c r="E30" s="215">
        <f>+D30/C30-1</f>
        <v>2.6427200342386215E-2</v>
      </c>
      <c r="F30" s="222"/>
    </row>
    <row r="31" spans="1:6">
      <c r="A31" s="202">
        <v>6</v>
      </c>
      <c r="B31" s="204" t="s">
        <v>216</v>
      </c>
      <c r="C31" s="205">
        <v>0</v>
      </c>
      <c r="D31" s="205">
        <v>0</v>
      </c>
      <c r="E31" s="208"/>
      <c r="F31" s="221"/>
    </row>
    <row r="32" spans="1:6">
      <c r="A32" s="208" t="s">
        <v>217</v>
      </c>
      <c r="B32" s="206" t="s">
        <v>218</v>
      </c>
      <c r="C32" s="205">
        <v>226297513</v>
      </c>
      <c r="D32" s="205">
        <v>233668462</v>
      </c>
      <c r="E32" s="215">
        <f>+D32/C32-1</f>
        <v>3.2571939931129501E-2</v>
      </c>
      <c r="F32" s="222"/>
    </row>
    <row r="33" spans="1:7" ht="38.25">
      <c r="A33" s="208">
        <v>6.2</v>
      </c>
      <c r="B33" s="206" t="s">
        <v>219</v>
      </c>
      <c r="C33" s="205">
        <v>14849822</v>
      </c>
      <c r="D33" s="205">
        <v>17874564</v>
      </c>
      <c r="E33" s="215">
        <f>+D33/C33-1</f>
        <v>0.20368877148830467</v>
      </c>
      <c r="F33" s="216" t="s">
        <v>258</v>
      </c>
    </row>
    <row r="34" spans="1:7">
      <c r="A34" s="208">
        <v>6.3</v>
      </c>
      <c r="B34" s="206" t="s">
        <v>220</v>
      </c>
      <c r="C34" s="205">
        <v>4493306</v>
      </c>
      <c r="D34" s="205">
        <v>4790521</v>
      </c>
      <c r="E34" s="215">
        <f>+D34/C34-1</f>
        <v>6.6146173886221016E-2</v>
      </c>
      <c r="F34" s="222"/>
    </row>
    <row r="35" spans="1:7">
      <c r="A35" s="208">
        <v>6.4</v>
      </c>
      <c r="B35" s="206" t="s">
        <v>221</v>
      </c>
      <c r="C35" s="205">
        <v>0</v>
      </c>
      <c r="D35" s="205">
        <v>0</v>
      </c>
      <c r="E35" s="208"/>
      <c r="F35" s="221"/>
    </row>
    <row r="36" spans="1:7">
      <c r="A36" s="208">
        <v>6.5</v>
      </c>
      <c r="B36" s="206" t="s">
        <v>222</v>
      </c>
      <c r="C36" s="205">
        <v>0</v>
      </c>
      <c r="D36" s="205">
        <v>0</v>
      </c>
      <c r="E36" s="208"/>
      <c r="F36" s="221"/>
    </row>
    <row r="37" spans="1:7">
      <c r="A37" s="208">
        <v>6.6</v>
      </c>
      <c r="B37" s="206" t="s">
        <v>223</v>
      </c>
      <c r="C37" s="205">
        <v>13715606</v>
      </c>
      <c r="D37" s="205">
        <v>14912087</v>
      </c>
      <c r="E37" s="215">
        <f>+D37/C37-1</f>
        <v>8.7235008063077935E-2</v>
      </c>
      <c r="F37" s="222"/>
    </row>
    <row r="38" spans="1:7">
      <c r="A38" s="208"/>
      <c r="B38" s="204" t="s">
        <v>224</v>
      </c>
      <c r="C38" s="207">
        <f t="shared" ref="C38:D38" si="2">SUM(C32:C37)</f>
        <v>259356247</v>
      </c>
      <c r="D38" s="207">
        <f t="shared" si="2"/>
        <v>271245634</v>
      </c>
      <c r="E38" s="215">
        <f>+D38/C38-1</f>
        <v>4.5841914885512702E-2</v>
      </c>
      <c r="F38" s="222"/>
    </row>
    <row r="39" spans="1:7" ht="38.25">
      <c r="A39" s="208">
        <v>7</v>
      </c>
      <c r="B39" s="206" t="s">
        <v>225</v>
      </c>
      <c r="C39" s="205">
        <v>645748</v>
      </c>
      <c r="D39" s="205">
        <v>41199</v>
      </c>
      <c r="E39" s="215">
        <f>+D39/C39-1</f>
        <v>-0.93619957011094113</v>
      </c>
      <c r="F39" s="214" t="s">
        <v>259</v>
      </c>
    </row>
    <row r="40" spans="1:7">
      <c r="A40" s="208"/>
      <c r="B40" s="206"/>
      <c r="C40" s="205">
        <v>0</v>
      </c>
      <c r="D40" s="205">
        <v>0</v>
      </c>
      <c r="E40" s="208"/>
      <c r="F40" s="221"/>
    </row>
    <row r="41" spans="1:7">
      <c r="A41" s="208"/>
      <c r="B41" s="206"/>
      <c r="C41" s="205">
        <v>0</v>
      </c>
      <c r="D41" s="205">
        <v>0</v>
      </c>
      <c r="E41" s="208"/>
      <c r="F41" s="221"/>
    </row>
    <row r="42" spans="1:7">
      <c r="A42" s="208">
        <v>9.1</v>
      </c>
      <c r="B42" s="209" t="s">
        <v>226</v>
      </c>
      <c r="C42" s="205">
        <v>127176799</v>
      </c>
      <c r="D42" s="205">
        <v>136802740</v>
      </c>
      <c r="E42" s="215">
        <f>+D42/C42-1</f>
        <v>7.5689442380131089E-2</v>
      </c>
      <c r="F42" s="222"/>
    </row>
    <row r="43" spans="1:7" ht="13.5" customHeight="1">
      <c r="A43" s="208"/>
      <c r="B43" s="209"/>
      <c r="C43" s="205">
        <v>0</v>
      </c>
      <c r="D43" s="205">
        <v>0</v>
      </c>
      <c r="E43" s="208"/>
      <c r="F43" s="221"/>
    </row>
    <row r="44" spans="1:7">
      <c r="A44" s="208">
        <v>10</v>
      </c>
      <c r="B44" s="204" t="s">
        <v>227</v>
      </c>
      <c r="C44" s="205">
        <v>44049551</v>
      </c>
      <c r="D44" s="205">
        <v>41450547</v>
      </c>
      <c r="E44" s="215">
        <f>+D44/C44-1</f>
        <v>-5.9001827283097663E-2</v>
      </c>
      <c r="F44" s="222"/>
    </row>
    <row r="45" spans="1:7">
      <c r="A45" s="208">
        <v>11</v>
      </c>
      <c r="B45" s="204" t="s">
        <v>228</v>
      </c>
      <c r="C45" s="207">
        <f t="shared" ref="C45:D45" si="3">C11+C16+C18+C19+C30+C38+C39+C42+C44</f>
        <v>693785312</v>
      </c>
      <c r="D45" s="207">
        <f t="shared" si="3"/>
        <v>722055927</v>
      </c>
      <c r="E45" s="215"/>
      <c r="F45" s="222"/>
    </row>
    <row r="46" spans="1:7" ht="38.25">
      <c r="A46" s="208">
        <v>12</v>
      </c>
      <c r="B46" s="204" t="s">
        <v>229</v>
      </c>
      <c r="C46" s="205">
        <v>117104341</v>
      </c>
      <c r="D46" s="205">
        <v>11610896</v>
      </c>
      <c r="E46" s="215">
        <f>+D46/C46-1</f>
        <v>-0.90084999496303897</v>
      </c>
      <c r="F46" s="216" t="s">
        <v>260</v>
      </c>
      <c r="G46" s="197"/>
    </row>
    <row r="47" spans="1:7">
      <c r="A47" s="208">
        <v>13</v>
      </c>
      <c r="B47" s="204" t="s">
        <v>230</v>
      </c>
      <c r="C47" s="207">
        <f t="shared" ref="C47:D47" si="4">C45-C46</f>
        <v>576680971</v>
      </c>
      <c r="D47" s="207">
        <f t="shared" si="4"/>
        <v>710445031</v>
      </c>
      <c r="E47" s="215"/>
      <c r="F47" s="222"/>
    </row>
    <row r="48" spans="1:7" ht="38.25">
      <c r="A48" s="208">
        <v>14</v>
      </c>
      <c r="B48" s="209" t="s">
        <v>231</v>
      </c>
      <c r="C48" s="205"/>
      <c r="D48" s="205"/>
      <c r="E48" s="208"/>
      <c r="F48" s="221"/>
    </row>
  </sheetData>
  <printOptions horizontalCentered="1"/>
  <pageMargins left="0.31496062992125984" right="0.23622047244094491" top="0.6692913385826772" bottom="0.55118110236220474" header="0.74803149606299213" footer="0.51181102362204722"/>
  <pageSetup paperSize="9" scale="74" fitToHeight="4" orientation="portrait" r:id="rId1"/>
  <headerFooter alignWithMargins="0"/>
</worksheet>
</file>

<file path=xl/worksheets/sheet7.xml><?xml version="1.0" encoding="utf-8"?>
<worksheet xmlns="http://schemas.openxmlformats.org/spreadsheetml/2006/main" xmlns:r="http://schemas.openxmlformats.org/officeDocument/2006/relationships">
  <dimension ref="A2:J48"/>
  <sheetViews>
    <sheetView view="pageBreakPreview" zoomScaleSheetLayoutView="100" workbookViewId="0">
      <pane xSplit="2" ySplit="8" topLeftCell="C9" activePane="bottomRight" state="frozen"/>
      <selection activeCell="F39" sqref="F39"/>
      <selection pane="topRight" activeCell="F39" sqref="F39"/>
      <selection pane="bottomLeft" activeCell="F39" sqref="F39"/>
      <selection pane="bottomRight" activeCell="F39" sqref="F39"/>
    </sheetView>
  </sheetViews>
  <sheetFormatPr defaultRowHeight="12.75"/>
  <cols>
    <col min="1" max="1" width="9" style="186" customWidth="1"/>
    <col min="2" max="2" width="54.6640625" style="187" customWidth="1"/>
    <col min="3" max="3" width="16.33203125" style="187" customWidth="1"/>
    <col min="4" max="4" width="16.33203125" style="187" bestFit="1" customWidth="1"/>
    <col min="5" max="5" width="11.83203125" style="186" customWidth="1"/>
    <col min="6" max="6" width="35.83203125" style="220" customWidth="1"/>
    <col min="7" max="9" width="11.83203125" style="187" customWidth="1"/>
    <col min="10" max="10" width="15.83203125" style="187" customWidth="1"/>
    <col min="11" max="16" width="11.83203125" style="187" customWidth="1"/>
    <col min="17" max="16384" width="9.33203125" style="187"/>
  </cols>
  <sheetData>
    <row r="2" spans="1:7" ht="15.75">
      <c r="B2" s="190" t="s">
        <v>192</v>
      </c>
      <c r="C2" s="189"/>
    </row>
    <row r="3" spans="1:7" ht="15">
      <c r="B3" s="192" t="s">
        <v>193</v>
      </c>
      <c r="C3" s="192"/>
      <c r="D3" s="192"/>
    </row>
    <row r="4" spans="1:7" ht="4.5" customHeight="1">
      <c r="B4" s="192"/>
      <c r="C4" s="194"/>
    </row>
    <row r="5" spans="1:7" ht="15">
      <c r="B5" s="192" t="s">
        <v>194</v>
      </c>
      <c r="C5" s="195"/>
    </row>
    <row r="6" spans="1:7" ht="15">
      <c r="B6" s="192"/>
      <c r="C6" s="195"/>
    </row>
    <row r="7" spans="1:7" ht="6.75" customHeight="1"/>
    <row r="8" spans="1:7" s="201" customFormat="1" ht="38.25" customHeight="1">
      <c r="A8" s="211" t="s">
        <v>195</v>
      </c>
      <c r="B8" s="211" t="s">
        <v>196</v>
      </c>
      <c r="C8" s="212" t="s">
        <v>63</v>
      </c>
      <c r="D8" s="212" t="s">
        <v>64</v>
      </c>
      <c r="E8" s="211" t="s">
        <v>261</v>
      </c>
      <c r="F8" s="213" t="s">
        <v>233</v>
      </c>
    </row>
    <row r="9" spans="1:7">
      <c r="A9" s="202" t="s">
        <v>197</v>
      </c>
      <c r="B9" s="202">
        <v>1</v>
      </c>
      <c r="C9" s="202"/>
      <c r="D9" s="206"/>
      <c r="E9" s="208"/>
      <c r="F9" s="221"/>
    </row>
    <row r="10" spans="1:7">
      <c r="A10" s="202" t="s">
        <v>198</v>
      </c>
      <c r="B10" s="204" t="s">
        <v>199</v>
      </c>
      <c r="C10" s="206"/>
      <c r="D10" s="206"/>
      <c r="E10" s="208"/>
      <c r="F10" s="221"/>
    </row>
    <row r="11" spans="1:7" ht="38.25">
      <c r="A11" s="202">
        <v>1</v>
      </c>
      <c r="B11" s="204" t="s">
        <v>200</v>
      </c>
      <c r="C11" s="205">
        <v>23862477</v>
      </c>
      <c r="D11" s="205">
        <v>19401492</v>
      </c>
      <c r="E11" s="215">
        <f>+D11/C11-1</f>
        <v>-0.18694559663692922</v>
      </c>
      <c r="F11" s="224" t="s">
        <v>262</v>
      </c>
      <c r="G11" s="187" t="s">
        <v>235</v>
      </c>
    </row>
    <row r="12" spans="1:7">
      <c r="A12" s="202"/>
      <c r="B12" s="204"/>
      <c r="C12" s="225">
        <v>0</v>
      </c>
      <c r="D12" s="205">
        <v>0</v>
      </c>
      <c r="E12" s="208"/>
      <c r="F12" s="221"/>
    </row>
    <row r="13" spans="1:7">
      <c r="A13" s="202">
        <v>2</v>
      </c>
      <c r="B13" s="204" t="s">
        <v>201</v>
      </c>
      <c r="C13" s="205">
        <v>0</v>
      </c>
      <c r="D13" s="205">
        <v>0</v>
      </c>
      <c r="E13" s="208"/>
      <c r="F13" s="221"/>
    </row>
    <row r="14" spans="1:7">
      <c r="A14" s="202">
        <v>2.1</v>
      </c>
      <c r="B14" s="204" t="s">
        <v>202</v>
      </c>
      <c r="C14" s="205">
        <v>26687147</v>
      </c>
      <c r="D14" s="205">
        <v>25051663</v>
      </c>
      <c r="E14" s="215">
        <f>+D14/C14-1</f>
        <v>-6.1283583441871903E-2</v>
      </c>
      <c r="F14" s="221"/>
    </row>
    <row r="15" spans="1:7">
      <c r="A15" s="202">
        <v>2.2000000000000002</v>
      </c>
      <c r="B15" s="204" t="s">
        <v>203</v>
      </c>
      <c r="C15" s="205">
        <v>58360330</v>
      </c>
      <c r="D15" s="205">
        <v>65202440</v>
      </c>
      <c r="E15" s="215">
        <f>+D15/C15-1</f>
        <v>0.11723905605057405</v>
      </c>
      <c r="F15" s="221"/>
    </row>
    <row r="16" spans="1:7">
      <c r="A16" s="202"/>
      <c r="B16" s="204" t="s">
        <v>204</v>
      </c>
      <c r="C16" s="207">
        <f t="shared" ref="C16:D16" si="0">C14+C15</f>
        <v>85047477</v>
      </c>
      <c r="D16" s="207">
        <f t="shared" si="0"/>
        <v>90254103</v>
      </c>
      <c r="E16" s="215"/>
      <c r="F16" s="221"/>
    </row>
    <row r="17" spans="1:9">
      <c r="A17" s="202"/>
      <c r="B17" s="204"/>
      <c r="C17" s="205">
        <v>0</v>
      </c>
      <c r="D17" s="205">
        <v>0</v>
      </c>
      <c r="E17" s="208"/>
      <c r="F17" s="221"/>
    </row>
    <row r="18" spans="1:9" ht="13.5" customHeight="1">
      <c r="A18" s="202">
        <v>3</v>
      </c>
      <c r="B18" s="204" t="s">
        <v>205</v>
      </c>
      <c r="C18" s="205">
        <v>46094875</v>
      </c>
      <c r="D18" s="205">
        <v>47434220</v>
      </c>
      <c r="E18" s="215">
        <f>+D18/C18-1</f>
        <v>2.9056267101277511E-2</v>
      </c>
      <c r="F18" s="221"/>
    </row>
    <row r="19" spans="1:9" ht="25.5">
      <c r="A19" s="202">
        <v>4</v>
      </c>
      <c r="B19" s="204" t="s">
        <v>206</v>
      </c>
      <c r="C19" s="205">
        <v>66206747</v>
      </c>
      <c r="D19" s="205">
        <v>85888406</v>
      </c>
      <c r="E19" s="215">
        <f>+D19/C19-1</f>
        <v>0.29727572931501989</v>
      </c>
      <c r="F19" s="214" t="s">
        <v>263</v>
      </c>
      <c r="G19" s="187" t="s">
        <v>235</v>
      </c>
    </row>
    <row r="20" spans="1:9">
      <c r="A20" s="202"/>
      <c r="B20" s="204"/>
      <c r="C20" s="205">
        <v>0</v>
      </c>
      <c r="D20" s="205">
        <v>0</v>
      </c>
      <c r="E20" s="208"/>
      <c r="F20" s="221"/>
    </row>
    <row r="21" spans="1:9">
      <c r="A21" s="202">
        <v>5</v>
      </c>
      <c r="B21" s="204" t="s">
        <v>207</v>
      </c>
      <c r="C21" s="205">
        <v>0</v>
      </c>
      <c r="D21" s="205">
        <v>0</v>
      </c>
      <c r="E21" s="208"/>
      <c r="F21" s="221"/>
    </row>
    <row r="22" spans="1:9" ht="38.25">
      <c r="A22" s="208">
        <v>5.0999999999999996</v>
      </c>
      <c r="B22" s="206" t="s">
        <v>208</v>
      </c>
      <c r="C22" s="205">
        <v>13614254</v>
      </c>
      <c r="D22" s="205">
        <v>13141191</v>
      </c>
      <c r="E22" s="215">
        <f>+D22/C22-1</f>
        <v>-3.4747625540114013E-2</v>
      </c>
      <c r="F22" s="214" t="s">
        <v>264</v>
      </c>
      <c r="G22" s="187" t="s">
        <v>235</v>
      </c>
      <c r="I22" s="226"/>
    </row>
    <row r="23" spans="1:9">
      <c r="A23" s="208">
        <v>5.2</v>
      </c>
      <c r="B23" s="206" t="s">
        <v>209</v>
      </c>
      <c r="C23" s="205">
        <v>24576486</v>
      </c>
      <c r="D23" s="205">
        <v>25582255</v>
      </c>
      <c r="E23" s="215">
        <f>+D23/C23-1</f>
        <v>4.0924036088804572E-2</v>
      </c>
      <c r="F23" s="221"/>
    </row>
    <row r="24" spans="1:9" ht="38.25">
      <c r="A24" s="208">
        <v>5.3</v>
      </c>
      <c r="B24" s="206" t="s">
        <v>210</v>
      </c>
      <c r="C24" s="205">
        <v>4990438</v>
      </c>
      <c r="D24" s="205">
        <v>6139969</v>
      </c>
      <c r="E24" s="215">
        <f>+D24/C24-1</f>
        <v>0.23034671505787663</v>
      </c>
      <c r="F24" s="214" t="s">
        <v>265</v>
      </c>
      <c r="G24" s="197"/>
      <c r="H24" s="226"/>
    </row>
    <row r="25" spans="1:9">
      <c r="A25" s="208">
        <v>5.4</v>
      </c>
      <c r="B25" s="206" t="s">
        <v>211</v>
      </c>
      <c r="C25" s="205">
        <v>4072449</v>
      </c>
      <c r="D25" s="205">
        <v>4148526</v>
      </c>
      <c r="E25" s="215">
        <f>+D25/C25-1</f>
        <v>1.8680896924676116E-2</v>
      </c>
      <c r="F25" s="221"/>
    </row>
    <row r="26" spans="1:9" ht="25.5">
      <c r="A26" s="208">
        <v>5.5</v>
      </c>
      <c r="B26" s="206" t="s">
        <v>212</v>
      </c>
      <c r="C26" s="205">
        <v>4016449</v>
      </c>
      <c r="D26" s="205">
        <v>1367548</v>
      </c>
      <c r="E26" s="215">
        <f>+D26/C26-1</f>
        <v>-0.65951316697909024</v>
      </c>
      <c r="F26" s="214" t="s">
        <v>266</v>
      </c>
    </row>
    <row r="27" spans="1:9">
      <c r="A27" s="208">
        <v>5.6</v>
      </c>
      <c r="B27" s="206" t="s">
        <v>213</v>
      </c>
      <c r="C27" s="205">
        <v>0</v>
      </c>
      <c r="D27" s="205">
        <v>0</v>
      </c>
      <c r="E27" s="215"/>
      <c r="F27" s="221"/>
    </row>
    <row r="28" spans="1:9" ht="25.5">
      <c r="A28" s="208">
        <v>5.7</v>
      </c>
      <c r="B28" s="206" t="s">
        <v>214</v>
      </c>
      <c r="C28" s="205">
        <v>34155</v>
      </c>
      <c r="D28" s="205">
        <v>43515</v>
      </c>
      <c r="E28" s="215">
        <f>+D28/C28-1</f>
        <v>0.27404479578392626</v>
      </c>
      <c r="F28" s="216" t="s">
        <v>243</v>
      </c>
    </row>
    <row r="29" spans="1:9">
      <c r="A29" s="208" t="s">
        <v>197</v>
      </c>
      <c r="B29" s="206" t="s">
        <v>197</v>
      </c>
      <c r="C29" s="205">
        <v>0</v>
      </c>
      <c r="D29" s="205">
        <v>0</v>
      </c>
      <c r="E29" s="208"/>
      <c r="F29" s="221"/>
    </row>
    <row r="30" spans="1:9">
      <c r="A30" s="208"/>
      <c r="B30" s="204" t="s">
        <v>215</v>
      </c>
      <c r="C30" s="207">
        <f t="shared" ref="C30" si="1">SUM(C22:C29)</f>
        <v>51304231</v>
      </c>
      <c r="D30" s="207">
        <f>SUM(D22:D29)</f>
        <v>50423004</v>
      </c>
      <c r="E30" s="215">
        <f>+D30/C30-1</f>
        <v>-1.7176497587499173E-2</v>
      </c>
      <c r="F30" s="221"/>
    </row>
    <row r="31" spans="1:9">
      <c r="A31" s="202">
        <v>6</v>
      </c>
      <c r="B31" s="204" t="s">
        <v>216</v>
      </c>
      <c r="C31" s="205">
        <v>0</v>
      </c>
      <c r="D31" s="205">
        <v>0</v>
      </c>
      <c r="E31" s="208"/>
      <c r="F31" s="221"/>
    </row>
    <row r="32" spans="1:9">
      <c r="A32" s="208" t="s">
        <v>217</v>
      </c>
      <c r="B32" s="206" t="s">
        <v>218</v>
      </c>
      <c r="C32" s="205">
        <v>233668462</v>
      </c>
      <c r="D32" s="205">
        <v>286608662</v>
      </c>
      <c r="E32" s="215">
        <f>+D32/C32-1</f>
        <v>0.2265611693887899</v>
      </c>
      <c r="F32" s="221"/>
    </row>
    <row r="33" spans="1:10" ht="51">
      <c r="A33" s="208">
        <v>6.2</v>
      </c>
      <c r="B33" s="206" t="s">
        <v>219</v>
      </c>
      <c r="C33" s="205">
        <v>17874564</v>
      </c>
      <c r="D33" s="205">
        <v>12458318</v>
      </c>
      <c r="E33" s="215">
        <f>+D33/C33-1</f>
        <v>-0.30301416023350281</v>
      </c>
      <c r="F33" s="214" t="s">
        <v>267</v>
      </c>
    </row>
    <row r="34" spans="1:10" ht="63.75">
      <c r="A34" s="208">
        <v>6.3</v>
      </c>
      <c r="B34" s="206" t="s">
        <v>220</v>
      </c>
      <c r="C34" s="205">
        <v>4790521</v>
      </c>
      <c r="D34" s="205">
        <v>9512084</v>
      </c>
      <c r="E34" s="215">
        <f>+D34/C34-1</f>
        <v>0.98560532351282881</v>
      </c>
      <c r="F34" s="214" t="s">
        <v>268</v>
      </c>
    </row>
    <row r="35" spans="1:10">
      <c r="A35" s="208">
        <v>6.4</v>
      </c>
      <c r="B35" s="206" t="s">
        <v>221</v>
      </c>
      <c r="C35" s="205">
        <v>0</v>
      </c>
      <c r="D35" s="205">
        <v>0</v>
      </c>
      <c r="E35" s="208"/>
      <c r="F35" s="214"/>
    </row>
    <row r="36" spans="1:10">
      <c r="A36" s="208">
        <v>6.5</v>
      </c>
      <c r="B36" s="206" t="s">
        <v>222</v>
      </c>
      <c r="C36" s="205">
        <v>0</v>
      </c>
      <c r="D36" s="205">
        <v>0</v>
      </c>
      <c r="E36" s="208"/>
      <c r="F36" s="214"/>
    </row>
    <row r="37" spans="1:10" ht="38.25">
      <c r="A37" s="208">
        <v>6.6</v>
      </c>
      <c r="B37" s="206" t="s">
        <v>223</v>
      </c>
      <c r="C37" s="205">
        <v>14912087</v>
      </c>
      <c r="D37" s="205">
        <v>17892534</v>
      </c>
      <c r="E37" s="215">
        <f>+D37/C37-1</f>
        <v>0.19986786557776925</v>
      </c>
      <c r="F37" s="214" t="s">
        <v>247</v>
      </c>
    </row>
    <row r="38" spans="1:10">
      <c r="A38" s="208"/>
      <c r="B38" s="204" t="s">
        <v>224</v>
      </c>
      <c r="C38" s="207">
        <f t="shared" ref="C38:D38" si="2">SUM(C32:C37)</f>
        <v>271245634</v>
      </c>
      <c r="D38" s="207">
        <f t="shared" si="2"/>
        <v>326471598</v>
      </c>
      <c r="E38" s="215">
        <f>+D38/C38-1</f>
        <v>0.20360130109965202</v>
      </c>
      <c r="F38" s="221"/>
    </row>
    <row r="39" spans="1:10">
      <c r="A39" s="208">
        <v>7</v>
      </c>
      <c r="B39" s="206" t="s">
        <v>225</v>
      </c>
      <c r="C39" s="205">
        <v>41199</v>
      </c>
      <c r="D39" s="205">
        <v>0</v>
      </c>
      <c r="E39" s="208"/>
      <c r="F39" s="221"/>
    </row>
    <row r="40" spans="1:10">
      <c r="A40" s="208"/>
      <c r="B40" s="206"/>
      <c r="C40" s="205">
        <v>0</v>
      </c>
      <c r="D40" s="205">
        <v>0</v>
      </c>
      <c r="E40" s="208"/>
      <c r="F40" s="221"/>
    </row>
    <row r="41" spans="1:10">
      <c r="A41" s="208"/>
      <c r="B41" s="206"/>
      <c r="C41" s="205">
        <v>0</v>
      </c>
      <c r="D41" s="205">
        <v>0</v>
      </c>
      <c r="E41" s="208"/>
      <c r="F41" s="221"/>
    </row>
    <row r="42" spans="1:10" ht="25.5">
      <c r="A42" s="208">
        <v>9.1</v>
      </c>
      <c r="B42" s="209" t="s">
        <v>226</v>
      </c>
      <c r="C42" s="205">
        <v>136802740</v>
      </c>
      <c r="D42" s="205">
        <v>276286534</v>
      </c>
      <c r="E42" s="215">
        <f>+D42/C42-1</f>
        <v>1.0195979554210681</v>
      </c>
      <c r="F42" s="214" t="s">
        <v>269</v>
      </c>
    </row>
    <row r="43" spans="1:10" ht="13.5" customHeight="1">
      <c r="A43" s="208"/>
      <c r="B43" s="209"/>
      <c r="C43" s="205">
        <v>0</v>
      </c>
      <c r="D43" s="205">
        <v>0</v>
      </c>
      <c r="E43" s="208"/>
      <c r="F43" s="221"/>
    </row>
    <row r="44" spans="1:10">
      <c r="A44" s="208">
        <v>10</v>
      </c>
      <c r="B44" s="204" t="s">
        <v>227</v>
      </c>
      <c r="C44" s="205">
        <v>41450547</v>
      </c>
      <c r="D44" s="205">
        <v>44806928</v>
      </c>
      <c r="E44" s="215">
        <f>+D44/C44-1</f>
        <v>8.0973141319461872E-2</v>
      </c>
      <c r="F44" s="221"/>
    </row>
    <row r="45" spans="1:10">
      <c r="A45" s="208">
        <v>11</v>
      </c>
      <c r="B45" s="204" t="s">
        <v>228</v>
      </c>
      <c r="C45" s="207">
        <f t="shared" ref="C45" si="3">C11+C16+C18+C19+C30+C38+C39+C42+C44</f>
        <v>722055927</v>
      </c>
      <c r="D45" s="207">
        <f>D11+D16+D18+D19+D30+D38+D39+D42+D44</f>
        <v>940966285</v>
      </c>
      <c r="E45" s="215"/>
      <c r="F45" s="221"/>
    </row>
    <row r="46" spans="1:10">
      <c r="A46" s="208">
        <v>12</v>
      </c>
      <c r="B46" s="204" t="s">
        <v>229</v>
      </c>
      <c r="C46" s="205">
        <v>11610896</v>
      </c>
      <c r="D46" s="205">
        <v>12763320</v>
      </c>
      <c r="E46" s="215">
        <f>+D46/C46-1</f>
        <v>9.9253666555966014E-2</v>
      </c>
      <c r="F46" s="221"/>
      <c r="J46" s="197"/>
    </row>
    <row r="47" spans="1:10">
      <c r="A47" s="208">
        <v>13</v>
      </c>
      <c r="B47" s="204" t="s">
        <v>230</v>
      </c>
      <c r="C47" s="207">
        <f t="shared" ref="C47:D47" si="4">C45-C46</f>
        <v>710445031</v>
      </c>
      <c r="D47" s="207">
        <f t="shared" si="4"/>
        <v>928202965</v>
      </c>
      <c r="E47" s="215"/>
      <c r="F47" s="221"/>
    </row>
    <row r="48" spans="1:10" ht="38.25">
      <c r="A48" s="208">
        <v>14</v>
      </c>
      <c r="B48" s="209" t="s">
        <v>231</v>
      </c>
      <c r="C48" s="205"/>
      <c r="D48" s="205"/>
      <c r="E48" s="208"/>
      <c r="F48" s="221"/>
    </row>
  </sheetData>
  <printOptions horizontalCentered="1"/>
  <pageMargins left="0.35433070866141736" right="0.19685039370078741" top="0.6692913385826772" bottom="0.55118110236220474" header="0.74803149606299213" footer="0.51181102362204722"/>
  <pageSetup paperSize="9" scale="75" fitToHeight="4"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Annexure-III 1 to 3</vt:lpstr>
      <vt:lpstr>Annexure-IV</vt:lpstr>
      <vt:lpstr>Annexure-XIX (TLDP-III)</vt:lpstr>
      <vt:lpstr>2012-13 vs 2013-14 </vt:lpstr>
      <vt:lpstr>2013-14 vs 2014-15 </vt:lpstr>
      <vt:lpstr>2014-15 vs 2015-16</vt:lpstr>
      <vt:lpstr>2015-16 vs 2016-17</vt:lpstr>
      <vt:lpstr>'2012-13 vs 2013-14 '!Print_Area</vt:lpstr>
      <vt:lpstr>'2013-14 vs 2014-15 '!Print_Area</vt:lpstr>
      <vt:lpstr>'2014-15 vs 2015-16'!Print_Area</vt:lpstr>
      <vt:lpstr>'2015-16 vs 2016-17'!Print_Area</vt:lpstr>
      <vt:lpstr>'Annexure-IV'!Print_Area</vt:lpstr>
      <vt:lpstr>'Annexure-XIX (TLDP-III)'!Print_Area</vt:lpstr>
      <vt:lpstr>'2012-13 vs 2013-14 '!Print_Titles</vt:lpstr>
      <vt:lpstr>'2013-14 vs 2014-15 '!Print_Titles</vt:lpstr>
      <vt:lpstr>'2014-15 vs 2015-16'!Print_Titles</vt:lpstr>
      <vt:lpstr>'2015-16 vs 2016-17'!Print_Titles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dhanush</cp:lastModifiedBy>
  <cp:lastPrinted>2018-01-25T06:50:49Z</cp:lastPrinted>
  <dcterms:created xsi:type="dcterms:W3CDTF">2017-11-17T07:25:10Z</dcterms:created>
  <dcterms:modified xsi:type="dcterms:W3CDTF">2018-01-29T09:19:15Z</dcterms:modified>
</cp:coreProperties>
</file>